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eneusz_ked\OneDrive\Delegatura Wspólny\Odpady\2022\"/>
    </mc:Choice>
  </mc:AlternateContent>
  <workbookProtection workbookAlgorithmName="SHA-512" workbookHashValue="ewhUjawAtOlMcwNRiqYblZ7q04Nfm+bTXwkvLQAjTYQ03uy1Kcj69+9RlG6cJ6UlxhElUzllO2WyR4JUXhiN/w==" workbookSaltValue="tCgEGEsdvtPEjAJ/YF5prw==" workbookSpinCount="100000" lockStructure="1"/>
  <bookViews>
    <workbookView xWindow="-105" yWindow="-105" windowWidth="23250" windowHeight="12450"/>
  </bookViews>
  <sheets>
    <sheet name="Rozliczenie 31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31tyg'!$A$1:$Y$26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4" l="1"/>
  <c r="G23" i="4"/>
  <c r="G22" i="4"/>
  <c r="G21" i="4"/>
  <c r="G20" i="4"/>
  <c r="G19" i="4"/>
  <c r="G18" i="4"/>
  <c r="G17" i="4"/>
  <c r="G5" i="4"/>
  <c r="G4" i="4"/>
  <c r="E22" i="4"/>
  <c r="Q22" i="4"/>
  <c r="V22" i="4" s="1"/>
  <c r="F22" i="4"/>
  <c r="J22" i="4" s="1"/>
  <c r="T22" i="4" s="1"/>
  <c r="U22" i="4" s="1"/>
  <c r="W22" i="4" s="1"/>
  <c r="X22" i="4" s="1"/>
  <c r="H22" i="4"/>
  <c r="P22" i="4"/>
  <c r="E21" i="4"/>
  <c r="Q21" i="4"/>
  <c r="V21" i="4" s="1"/>
  <c r="F21" i="4"/>
  <c r="J21" i="4" s="1"/>
  <c r="T21" i="4" s="1"/>
  <c r="U21" i="4" s="1"/>
  <c r="W21" i="4" s="1"/>
  <c r="X21" i="4" s="1"/>
  <c r="H21" i="4"/>
  <c r="P21" i="4"/>
  <c r="E20" i="4"/>
  <c r="Q20" i="4"/>
  <c r="V20" i="4" s="1"/>
  <c r="F20" i="4"/>
  <c r="J20" i="4" s="1"/>
  <c r="T20" i="4" s="1"/>
  <c r="U20" i="4" s="1"/>
  <c r="W20" i="4" s="1"/>
  <c r="X20" i="4" s="1"/>
  <c r="H20" i="4"/>
  <c r="P20" i="4"/>
  <c r="E19" i="4"/>
  <c r="Q19" i="4"/>
  <c r="V19" i="4" s="1"/>
  <c r="F19" i="4"/>
  <c r="J19" i="4" s="1"/>
  <c r="T19" i="4" s="1"/>
  <c r="U19" i="4" s="1"/>
  <c r="W19" i="4" s="1"/>
  <c r="H19" i="4"/>
  <c r="P19" i="4"/>
  <c r="G16" i="4"/>
  <c r="G15" i="4"/>
  <c r="G14" i="4"/>
  <c r="G13" i="4"/>
  <c r="G12" i="4"/>
  <c r="G11" i="4"/>
  <c r="G10" i="4"/>
  <c r="G9" i="4"/>
  <c r="G8" i="4"/>
  <c r="G7" i="4"/>
  <c r="G6" i="4"/>
  <c r="X19" i="4" l="1"/>
  <c r="F23" i="4"/>
  <c r="J23" i="4" s="1"/>
  <c r="F24" i="4"/>
  <c r="J24" i="4" s="1"/>
  <c r="T24" i="4" s="1"/>
  <c r="U24" i="4" s="1"/>
  <c r="W24" i="4" s="1"/>
  <c r="X24" i="4" s="1"/>
  <c r="F18" i="4"/>
  <c r="F17" i="4"/>
  <c r="J17" i="4" s="1"/>
  <c r="F16" i="4"/>
  <c r="F15" i="4"/>
  <c r="F14" i="4"/>
  <c r="F13" i="4"/>
  <c r="J13" i="4" s="1"/>
  <c r="T13" i="4" s="1"/>
  <c r="U13" i="4" s="1"/>
  <c r="W13" i="4" s="1"/>
  <c r="X13" i="4" s="1"/>
  <c r="F12" i="4"/>
  <c r="J12" i="4" s="1"/>
  <c r="F11" i="4"/>
  <c r="J11" i="4" s="1"/>
  <c r="F10" i="4"/>
  <c r="J10" i="4" s="1"/>
  <c r="F9" i="4"/>
  <c r="J9" i="4" s="1"/>
  <c r="T9" i="4" s="1"/>
  <c r="U9" i="4" s="1"/>
  <c r="W9" i="4" s="1"/>
  <c r="X9" i="4" s="1"/>
  <c r="F8" i="4"/>
  <c r="F7" i="4"/>
  <c r="J7" i="4" s="1"/>
  <c r="F6" i="4"/>
  <c r="F5" i="4"/>
  <c r="J5" i="4" s="1"/>
  <c r="F4" i="4"/>
  <c r="J4" i="4" s="1"/>
  <c r="L5" i="4"/>
  <c r="H4" i="4"/>
  <c r="F5" i="1"/>
  <c r="F6" i="1"/>
  <c r="F7" i="1"/>
  <c r="F8" i="1"/>
  <c r="F9" i="1"/>
  <c r="F10" i="1"/>
  <c r="F11" i="1"/>
  <c r="J11" i="1" s="1"/>
  <c r="F12" i="1"/>
  <c r="F13" i="1"/>
  <c r="F14" i="1"/>
  <c r="F15" i="1"/>
  <c r="F16" i="1"/>
  <c r="F17" i="1"/>
  <c r="F18" i="1"/>
  <c r="F19" i="1"/>
  <c r="F20" i="1"/>
  <c r="G5" i="1"/>
  <c r="G6" i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H6" i="1"/>
  <c r="H7" i="1"/>
  <c r="H8" i="1"/>
  <c r="H9" i="1"/>
  <c r="H10" i="1"/>
  <c r="H11" i="1"/>
  <c r="N11" i="1" s="1"/>
  <c r="H12" i="1"/>
  <c r="H13" i="1"/>
  <c r="H14" i="1"/>
  <c r="H15" i="1"/>
  <c r="H16" i="1"/>
  <c r="H17" i="1"/>
  <c r="H18" i="1"/>
  <c r="H19" i="1"/>
  <c r="H20" i="1"/>
  <c r="F5" i="2"/>
  <c r="F6" i="2"/>
  <c r="F7" i="2"/>
  <c r="F8" i="2"/>
  <c r="F9" i="2"/>
  <c r="F10" i="2"/>
  <c r="F11" i="2"/>
  <c r="F12" i="2"/>
  <c r="J12" i="2" s="1"/>
  <c r="F13" i="2"/>
  <c r="F14" i="2"/>
  <c r="F15" i="2"/>
  <c r="F16" i="2"/>
  <c r="F17" i="2"/>
  <c r="F18" i="2"/>
  <c r="F19" i="2"/>
  <c r="F20" i="2"/>
  <c r="G5" i="2"/>
  <c r="G6" i="2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J6" i="4"/>
  <c r="J16" i="4"/>
  <c r="L6" i="4"/>
  <c r="L7" i="4"/>
  <c r="L11" i="4"/>
  <c r="L12" i="4"/>
  <c r="L16" i="4"/>
  <c r="L17" i="4"/>
  <c r="L23" i="4"/>
  <c r="H5" i="4"/>
  <c r="N5" i="4" s="1"/>
  <c r="H6" i="4"/>
  <c r="N6" i="4" s="1"/>
  <c r="H7" i="4"/>
  <c r="N7" i="4" s="1"/>
  <c r="H8" i="4"/>
  <c r="H9" i="4"/>
  <c r="H10" i="4"/>
  <c r="H11" i="4"/>
  <c r="N11" i="4" s="1"/>
  <c r="H12" i="4"/>
  <c r="N12" i="4" s="1"/>
  <c r="H13" i="4"/>
  <c r="H14" i="4"/>
  <c r="H15" i="4"/>
  <c r="H16" i="4"/>
  <c r="N16" i="4" s="1"/>
  <c r="H17" i="4"/>
  <c r="N17" i="4" s="1"/>
  <c r="H18" i="4"/>
  <c r="H23" i="4"/>
  <c r="N23" i="4" s="1"/>
  <c r="H24" i="4"/>
  <c r="U25" i="4"/>
  <c r="X25" i="4" s="1"/>
  <c r="T25" i="4"/>
  <c r="P24" i="4"/>
  <c r="E24" i="4"/>
  <c r="Q24" i="4" s="1"/>
  <c r="V24" i="4" s="1"/>
  <c r="P23" i="4"/>
  <c r="E23" i="4"/>
  <c r="Q23" i="4" s="1"/>
  <c r="V23" i="4" s="1"/>
  <c r="P18" i="4"/>
  <c r="J18" i="4"/>
  <c r="T18" i="4" s="1"/>
  <c r="U18" i="4" s="1"/>
  <c r="W18" i="4" s="1"/>
  <c r="X18" i="4" s="1"/>
  <c r="E18" i="4"/>
  <c r="Q18" i="4" s="1"/>
  <c r="V18" i="4" s="1"/>
  <c r="P17" i="4"/>
  <c r="E17" i="4"/>
  <c r="Q17" i="4" s="1"/>
  <c r="V17" i="4" s="1"/>
  <c r="P16" i="4"/>
  <c r="E16" i="4"/>
  <c r="Q16" i="4" s="1"/>
  <c r="V16" i="4" s="1"/>
  <c r="P15" i="4"/>
  <c r="N15" i="4"/>
  <c r="J15" i="4"/>
  <c r="L15" i="4"/>
  <c r="E15" i="4"/>
  <c r="Q15" i="4" s="1"/>
  <c r="V15" i="4" s="1"/>
  <c r="P14" i="4"/>
  <c r="J14" i="4"/>
  <c r="T14" i="4" s="1"/>
  <c r="U14" i="4" s="1"/>
  <c r="W14" i="4" s="1"/>
  <c r="X14" i="4" s="1"/>
  <c r="E14" i="4"/>
  <c r="Q14" i="4" s="1"/>
  <c r="V14" i="4" s="1"/>
  <c r="P13" i="4"/>
  <c r="E13" i="4"/>
  <c r="Q13" i="4" s="1"/>
  <c r="V13" i="4" s="1"/>
  <c r="P12" i="4"/>
  <c r="E12" i="4"/>
  <c r="Q12" i="4" s="1"/>
  <c r="V12" i="4" s="1"/>
  <c r="P11" i="4"/>
  <c r="E11" i="4"/>
  <c r="Q11" i="4" s="1"/>
  <c r="V11" i="4" s="1"/>
  <c r="P10" i="4"/>
  <c r="N10" i="4"/>
  <c r="L10" i="4"/>
  <c r="E10" i="4"/>
  <c r="Q10" i="4" s="1"/>
  <c r="V10" i="4" s="1"/>
  <c r="P9" i="4"/>
  <c r="E9" i="4"/>
  <c r="Q9" i="4" s="1"/>
  <c r="V9" i="4" s="1"/>
  <c r="P8" i="4"/>
  <c r="J8" i="4"/>
  <c r="T8" i="4" s="1"/>
  <c r="U8" i="4" s="1"/>
  <c r="W8" i="4" s="1"/>
  <c r="E8" i="4"/>
  <c r="Q8" i="4" s="1"/>
  <c r="V8" i="4" s="1"/>
  <c r="P7" i="4"/>
  <c r="E7" i="4"/>
  <c r="Q7" i="4" s="1"/>
  <c r="V7" i="4" s="1"/>
  <c r="P6" i="4"/>
  <c r="E6" i="4"/>
  <c r="Q6" i="4" s="1"/>
  <c r="V6" i="4" s="1"/>
  <c r="P5" i="4"/>
  <c r="E5" i="4"/>
  <c r="Q5" i="4" s="1"/>
  <c r="P4" i="4"/>
  <c r="E4" i="4"/>
  <c r="Q4" i="4" s="1"/>
  <c r="V4" i="4" s="1"/>
  <c r="F5" i="3"/>
  <c r="J5" i="3" s="1"/>
  <c r="F6" i="3"/>
  <c r="J6" i="3" s="1"/>
  <c r="F7" i="3"/>
  <c r="F8" i="3"/>
  <c r="F9" i="3"/>
  <c r="J9" i="3" s="1"/>
  <c r="T9" i="3" s="1"/>
  <c r="U9" i="3" s="1"/>
  <c r="W9" i="3" s="1"/>
  <c r="F10" i="3"/>
  <c r="F11" i="3"/>
  <c r="F12" i="3"/>
  <c r="J12" i="3" s="1"/>
  <c r="F13" i="3"/>
  <c r="F14" i="3"/>
  <c r="J14" i="3" s="1"/>
  <c r="T14" i="3" s="1"/>
  <c r="U14" i="3" s="1"/>
  <c r="W14" i="3" s="1"/>
  <c r="F15" i="3"/>
  <c r="F16" i="3"/>
  <c r="F17" i="3"/>
  <c r="J17" i="3" s="1"/>
  <c r="F18" i="3"/>
  <c r="F19" i="3"/>
  <c r="F20" i="3"/>
  <c r="J20" i="3" s="1"/>
  <c r="T20" i="3" s="1"/>
  <c r="U20" i="3" s="1"/>
  <c r="W20" i="3" s="1"/>
  <c r="G5" i="3"/>
  <c r="G6" i="3"/>
  <c r="G7" i="3"/>
  <c r="G8" i="3"/>
  <c r="G9" i="3"/>
  <c r="G10" i="3"/>
  <c r="L10" i="3" s="1"/>
  <c r="G11" i="3"/>
  <c r="L11" i="3" s="1"/>
  <c r="G12" i="3"/>
  <c r="L12" i="3" s="1"/>
  <c r="G13" i="3"/>
  <c r="G14" i="3"/>
  <c r="G15" i="3"/>
  <c r="G16" i="3"/>
  <c r="G17" i="3"/>
  <c r="G18" i="3"/>
  <c r="G19" i="3"/>
  <c r="L19" i="3" s="1"/>
  <c r="G20" i="3"/>
  <c r="H5" i="3"/>
  <c r="N5" i="3" s="1"/>
  <c r="H6" i="3"/>
  <c r="H7" i="3"/>
  <c r="H8" i="3"/>
  <c r="H9" i="3"/>
  <c r="H10" i="3"/>
  <c r="H11" i="3"/>
  <c r="H12" i="3"/>
  <c r="N12" i="3" s="1"/>
  <c r="H13" i="3"/>
  <c r="H14" i="3"/>
  <c r="H15" i="3"/>
  <c r="H16" i="3"/>
  <c r="H17" i="3"/>
  <c r="N17" i="3" s="1"/>
  <c r="H18" i="3"/>
  <c r="H19" i="3"/>
  <c r="H20" i="3"/>
  <c r="H4" i="3"/>
  <c r="G4" i="3"/>
  <c r="L17" i="3"/>
  <c r="F4" i="3"/>
  <c r="J4" i="3" s="1"/>
  <c r="T4" i="3" s="1"/>
  <c r="U21" i="3"/>
  <c r="X21" i="3" s="1"/>
  <c r="T21" i="3"/>
  <c r="Q20" i="3"/>
  <c r="V20" i="3" s="1"/>
  <c r="P20" i="3"/>
  <c r="E20" i="3"/>
  <c r="P19" i="3"/>
  <c r="J19" i="3"/>
  <c r="N19" i="3"/>
  <c r="E19" i="3"/>
  <c r="Q19" i="3" s="1"/>
  <c r="V19" i="3" s="1"/>
  <c r="P18" i="3"/>
  <c r="J18" i="3"/>
  <c r="T18" i="3" s="1"/>
  <c r="U18" i="3" s="1"/>
  <c r="W18" i="3" s="1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N15" i="3"/>
  <c r="L15" i="3"/>
  <c r="J15" i="3"/>
  <c r="E15" i="3"/>
  <c r="Q15" i="3" s="1"/>
  <c r="V15" i="3" s="1"/>
  <c r="V14" i="3"/>
  <c r="Q14" i="3"/>
  <c r="P14" i="3"/>
  <c r="E14" i="3"/>
  <c r="V13" i="3"/>
  <c r="Q13" i="3"/>
  <c r="P13" i="3"/>
  <c r="J13" i="3"/>
  <c r="T13" i="3" s="1"/>
  <c r="U13" i="3" s="1"/>
  <c r="W13" i="3" s="1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J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N7" i="3"/>
  <c r="L7" i="3"/>
  <c r="J7" i="3"/>
  <c r="E7" i="3"/>
  <c r="Q7" i="3" s="1"/>
  <c r="V7" i="3" s="1"/>
  <c r="P6" i="3"/>
  <c r="L6" i="3"/>
  <c r="N6" i="3"/>
  <c r="E6" i="3"/>
  <c r="Q6" i="3" s="1"/>
  <c r="V6" i="3" s="1"/>
  <c r="P5" i="3"/>
  <c r="L5" i="3"/>
  <c r="E5" i="3"/>
  <c r="Q5" i="3" s="1"/>
  <c r="V4" i="3"/>
  <c r="Q4" i="3"/>
  <c r="P4" i="3"/>
  <c r="P3" i="3" s="1"/>
  <c r="E4" i="3"/>
  <c r="J5" i="2"/>
  <c r="J6" i="2"/>
  <c r="J10" i="2"/>
  <c r="J14" i="2"/>
  <c r="T14" i="2" s="1"/>
  <c r="U14" i="2" s="1"/>
  <c r="W14" i="2" s="1"/>
  <c r="L5" i="2"/>
  <c r="L6" i="2"/>
  <c r="L17" i="2"/>
  <c r="N6" i="2"/>
  <c r="G4" i="2"/>
  <c r="F4" i="2"/>
  <c r="J4" i="2" s="1"/>
  <c r="T4" i="2" s="1"/>
  <c r="J12" i="1"/>
  <c r="J20" i="1"/>
  <c r="T20" i="1" s="1"/>
  <c r="U20" i="1" s="1"/>
  <c r="N10" i="1"/>
  <c r="N12" i="1"/>
  <c r="H4" i="1"/>
  <c r="G4" i="1"/>
  <c r="F4" i="1"/>
  <c r="T21" i="2"/>
  <c r="U21" i="2" s="1"/>
  <c r="X21" i="2" s="1"/>
  <c r="Q20" i="2"/>
  <c r="V20" i="2" s="1"/>
  <c r="P20" i="2"/>
  <c r="J20" i="2"/>
  <c r="T20" i="2" s="1"/>
  <c r="U20" i="2" s="1"/>
  <c r="W20" i="2" s="1"/>
  <c r="E20" i="2"/>
  <c r="P19" i="2"/>
  <c r="J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Q14" i="2"/>
  <c r="V14" i="2" s="1"/>
  <c r="P14" i="2"/>
  <c r="E14" i="2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Q4" i="2"/>
  <c r="V4" i="2" s="1"/>
  <c r="P4" i="2"/>
  <c r="E4" i="2"/>
  <c r="J5" i="1"/>
  <c r="J6" i="1"/>
  <c r="J10" i="1"/>
  <c r="J14" i="1"/>
  <c r="T14" i="1" s="1"/>
  <c r="U14" i="1" s="1"/>
  <c r="J18" i="1"/>
  <c r="T18" i="1" s="1"/>
  <c r="U18" i="1" s="1"/>
  <c r="L16" i="1"/>
  <c r="N6" i="1"/>
  <c r="N17" i="1"/>
  <c r="J9" i="1"/>
  <c r="T9" i="1" s="1"/>
  <c r="U9" i="1" s="1"/>
  <c r="L6" i="1"/>
  <c r="L17" i="1"/>
  <c r="N16" i="1"/>
  <c r="J4" i="1"/>
  <c r="T4" i="1" s="1"/>
  <c r="U4" i="1" s="1"/>
  <c r="N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P4" i="1"/>
  <c r="L5" i="1"/>
  <c r="L7" i="1"/>
  <c r="L10" i="1"/>
  <c r="L12" i="1"/>
  <c r="L15" i="1"/>
  <c r="J7" i="1"/>
  <c r="J8" i="1"/>
  <c r="T8" i="1" s="1"/>
  <c r="U8" i="1" s="1"/>
  <c r="J13" i="1"/>
  <c r="T13" i="1" s="1"/>
  <c r="U13" i="1" s="1"/>
  <c r="J15" i="1"/>
  <c r="J16" i="1"/>
  <c r="J17" i="1"/>
  <c r="N7" i="1"/>
  <c r="N15" i="1"/>
  <c r="T21" i="1"/>
  <c r="U21" i="1" s="1"/>
  <c r="X21" i="1" s="1"/>
  <c r="E5" i="1"/>
  <c r="E6" i="1"/>
  <c r="E7" i="1"/>
  <c r="V7" i="1" s="1"/>
  <c r="E8" i="1"/>
  <c r="V8" i="1" s="1"/>
  <c r="E9" i="1"/>
  <c r="E10" i="1"/>
  <c r="V10" i="1" s="1"/>
  <c r="E11" i="1"/>
  <c r="V11" i="1" s="1"/>
  <c r="E12" i="1"/>
  <c r="V12" i="1" s="1"/>
  <c r="E13" i="1"/>
  <c r="V13" i="1" s="1"/>
  <c r="E14" i="1"/>
  <c r="E15" i="1"/>
  <c r="V15" i="1" s="1"/>
  <c r="E16" i="1"/>
  <c r="V16" i="1" s="1"/>
  <c r="E17" i="1"/>
  <c r="E18" i="1"/>
  <c r="V18" i="1" s="1"/>
  <c r="E19" i="1"/>
  <c r="V19" i="1" s="1"/>
  <c r="E20" i="1"/>
  <c r="V20" i="1" s="1"/>
  <c r="E4" i="1"/>
  <c r="Q4" i="1" s="1"/>
  <c r="V4" i="1" s="1"/>
  <c r="X8" i="4" l="1"/>
  <c r="P3" i="4"/>
  <c r="V5" i="1"/>
  <c r="T4" i="4"/>
  <c r="U4" i="4" s="1"/>
  <c r="W4" i="4" s="1"/>
  <c r="X4" i="4" s="1"/>
  <c r="T5" i="4"/>
  <c r="U5" i="4" s="1"/>
  <c r="W5" i="4" s="1"/>
  <c r="T15" i="4"/>
  <c r="U15" i="4" s="1"/>
  <c r="W15" i="4" s="1"/>
  <c r="X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23" i="4"/>
  <c r="U23" i="4" s="1"/>
  <c r="W23" i="4" s="1"/>
  <c r="X23" i="4" s="1"/>
  <c r="T7" i="4"/>
  <c r="U7" i="4" s="1"/>
  <c r="W7" i="4" s="1"/>
  <c r="X7" i="4" s="1"/>
  <c r="T16" i="4"/>
  <c r="U16" i="4" s="1"/>
  <c r="W16" i="4" s="1"/>
  <c r="X16" i="4" s="1"/>
  <c r="Q3" i="4"/>
  <c r="V5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3" i="3"/>
  <c r="V5" i="3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X15" i="1" s="1"/>
  <c r="U4" i="2"/>
  <c r="W4" i="2" s="1"/>
  <c r="T15" i="2"/>
  <c r="U15" i="2" s="1"/>
  <c r="W15" i="2" s="1"/>
  <c r="X15" i="2" s="1"/>
  <c r="X20" i="2"/>
  <c r="V3" i="2"/>
  <c r="X5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X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V3" i="1" s="1"/>
  <c r="Q3" i="1"/>
  <c r="L19" i="1"/>
  <c r="J19" i="1"/>
  <c r="N19" i="1"/>
  <c r="W9" i="1"/>
  <c r="X5" i="4" l="1"/>
  <c r="X3" i="4" s="1"/>
  <c r="W3" i="4"/>
  <c r="T3" i="4"/>
  <c r="U3" i="4" s="1"/>
  <c r="Y8" i="4" s="1"/>
  <c r="Y3" i="4" s="1"/>
  <c r="V3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X3" i="1" l="1"/>
  <c r="T3" i="1"/>
  <c r="U3" i="1" s="1"/>
  <c r="Y3" i="1" s="1"/>
  <c r="W3" i="1"/>
</calcChain>
</file>

<file path=xl/sharedStrings.xml><?xml version="1.0" encoding="utf-8"?>
<sst xmlns="http://schemas.openxmlformats.org/spreadsheetml/2006/main" count="263" uniqueCount="60">
  <si>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</si>
  <si>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</si>
  <si>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</si>
  <si>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</si>
  <si>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</si>
  <si>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</si>
  <si>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Razem na rok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</si>
  <si>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</si>
  <si>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</si>
  <si>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</si>
  <si>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</si>
  <si>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</si>
  <si>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</si>
  <si>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</si>
  <si>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</si>
  <si>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</si>
  <si>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</si>
  <si>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</si>
  <si>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</si>
  <si>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</si>
  <si>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</si>
  <si>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</si>
  <si>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</si>
  <si>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</si>
  <si>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</si>
  <si>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</si>
  <si>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</si>
  <si>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</si>
  <si>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</si>
  <si>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</si>
  <si>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</si>
  <si>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</si>
  <si>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</si>
  <si>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</si>
  <si>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</si>
  <si>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</si>
  <si>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</si>
  <si>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</si>
  <si>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</si>
  <si>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</si>
  <si>
    <t>Oferta FCC od kwietnia do pażdziernika 2021</t>
  </si>
  <si>
    <t>kwota na działkowca 2021</t>
  </si>
  <si>
    <t>ilość / szt.</t>
  </si>
  <si>
    <t>Kontenery na telefon Marzec, Listopad, Grudzień</t>
  </si>
  <si>
    <t>Cena do zapłaty za wywóz netto</t>
  </si>
  <si>
    <t>Cena do zapłaty za wywóz brutto</t>
  </si>
  <si>
    <t>kwota za wywóz na działkowca (telefon) 2021</t>
  </si>
  <si>
    <t>kwota na działkowca (grafik) 2021</t>
  </si>
  <si>
    <t>FV na miesiąc</t>
  </si>
  <si>
    <t>Bio 7m3</t>
  </si>
  <si>
    <t>21 02 01</t>
  </si>
  <si>
    <t>22 02 01</t>
  </si>
  <si>
    <t>Oferta FCC od kwietnia do pażdziernika 2022</t>
  </si>
  <si>
    <t>kwota na działkowca 2022</t>
  </si>
  <si>
    <t>Bio 60l</t>
  </si>
  <si>
    <t>Wielogabarytowe</t>
  </si>
  <si>
    <t>23 02 01</t>
  </si>
  <si>
    <t>20 03 07</t>
  </si>
  <si>
    <t>kwota za wywóz na działkowca (telefon) 2022</t>
  </si>
  <si>
    <t>kwota na działkowca (grafik)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</si>
</sst>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164" fontId="5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64" fontId="7" fillId="2" borderId="0" xfId="0" applyNumberFormat="1" applyFont="1" applyFill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center" vertical="center" wrapText="1"/>
    </xf>
    <xf numFmtId="164" fontId="1" fillId="5" borderId="7" xfId="0" applyNumberFormat="1" applyFont="1" applyFill="1" applyBorder="1" applyAlignment="1" applyProtection="1">
      <alignment horizontal="center" vertical="center" wrapText="1"/>
    </xf>
    <xf numFmtId="164" fontId="1" fillId="5" borderId="8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vertical="center"/>
    </xf>
    <xf numFmtId="164" fontId="11" fillId="12" borderId="11" xfId="0" applyNumberFormat="1" applyFont="1" applyFill="1" applyBorder="1" applyAlignment="1" applyProtection="1">
      <alignment vertical="center"/>
    </xf>
    <xf numFmtId="164" fontId="5" fillId="12" borderId="11" xfId="0" applyNumberFormat="1" applyFont="1" applyFill="1" applyBorder="1" applyAlignment="1" applyProtection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 applyProtection="1">
      <alignment horizontal="center"/>
    </xf>
    <xf numFmtId="164" fontId="6" fillId="13" borderId="0" xfId="0" applyNumberFormat="1" applyFont="1" applyFill="1" applyAlignment="1" applyProtection="1">
      <alignment horizontal="center"/>
    </xf>
    <xf numFmtId="164" fontId="6" fillId="12" borderId="11" xfId="0" applyNumberFormat="1" applyFont="1" applyFill="1" applyBorder="1" applyAlignment="1" applyProtection="1">
      <alignment horizontal="center" vertical="center"/>
    </xf>
    <xf numFmtId="164" fontId="11" fillId="0" borderId="11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6" fillId="13" borderId="0" xfId="0" applyNumberFormat="1" applyFont="1" applyFill="1" applyAlignment="1" applyProtection="1">
      <alignment horizontal="center"/>
      <protection locked="0"/>
    </xf>
    <xf numFmtId="164" fontId="11" fillId="12" borderId="11" xfId="0" applyNumberFormat="1" applyFont="1" applyFill="1" applyBorder="1" applyAlignment="1" applyProtection="1">
      <alignment vertical="center"/>
      <protection locked="0"/>
    </xf>
    <xf numFmtId="164" fontId="5" fillId="12" borderId="11" xfId="0" applyNumberFormat="1" applyFont="1" applyFill="1" applyBorder="1" applyAlignment="1" applyProtection="1">
      <alignment vertical="center"/>
      <protection locked="0"/>
    </xf>
    <xf numFmtId="164" fontId="5" fillId="2" borderId="11" xfId="0" applyNumberFormat="1" applyFont="1" applyFill="1" applyBorder="1" applyAlignment="1" applyProtection="1">
      <alignment horizontal="center" vertical="center"/>
      <protection locked="0"/>
    </xf>
    <xf numFmtId="164" fontId="9" fillId="12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4" fillId="6" borderId="0" xfId="0" applyFont="1" applyFill="1" applyAlignment="1" applyProtection="1">
      <alignment horizontal="center"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9" borderId="0" xfId="0" applyFont="1" applyFill="1" applyAlignment="1" applyProtection="1">
      <alignment horizontal="center" vertical="center" wrapText="1"/>
    </xf>
    <xf numFmtId="0" fontId="7" fillId="10" borderId="0" xfId="0" applyFont="1" applyFill="1" applyAlignment="1" applyProtection="1">
      <alignment horizontal="center" vertical="center" wrapText="1"/>
    </xf>
    <xf numFmtId="0" fontId="7" fillId="11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2" fillId="7" borderId="9" xfId="0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164" fontId="1" fillId="5" borderId="1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 applyProtection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zoomScale="90" zoomScaleNormal="90" workbookViewId="0">
      <selection activeCell="AD8" sqref="AD8"/>
    </sheetView>
  </sheetViews>
  <sheetFormatPr defaultColWidth="8.85546875" defaultRowHeight="15" outlineLevelCol="1" x14ac:dyDescent="0.25"/>
  <cols>
    <col min="1" max="1" width="5.42578125" style="1" customWidth="1"/>
    <col min="2" max="2" width="11" style="1" customWidth="1"/>
    <col min="3" max="3" width="17.5703125" style="1" customWidth="1"/>
    <col min="4" max="7" width="13.5703125" style="1" hidden="1" customWidth="1" outlineLevel="1"/>
    <col min="8" max="8" width="13.7109375" style="1" hidden="1" customWidth="1" outlineLevel="1"/>
    <col min="9" max="9" width="14.85546875" style="1" bestFit="1" customWidth="1" collapsed="1"/>
    <col min="10" max="10" width="14.85546875" style="1" hidden="1" customWidth="1" outlineLevel="1"/>
    <col min="11" max="11" width="13.7109375" style="1" bestFit="1" customWidth="1" collapsed="1"/>
    <col min="12" max="12" width="13.7109375" style="1" hidden="1" customWidth="1" outlineLevel="1"/>
    <col min="13" max="13" width="13.7109375" style="1" customWidth="1" collapsed="1"/>
    <col min="14" max="14" width="13.7109375" style="1" hidden="1" customWidth="1" outlineLevel="1"/>
    <col min="15" max="15" width="21.42578125" style="1" customWidth="1" collapsed="1"/>
    <col min="16" max="16" width="16.85546875" style="1" hidden="1" customWidth="1" outlineLevel="1"/>
    <col min="17" max="17" width="16.28515625" style="1" hidden="1" customWidth="1" outlineLevel="1"/>
    <col min="18" max="18" width="11.42578125" style="1" bestFit="1" customWidth="1" collapsed="1"/>
    <col min="19" max="19" width="10.5703125" style="1" customWidth="1"/>
    <col min="20" max="21" width="15.5703125" style="1" bestFit="1" customWidth="1"/>
    <col min="22" max="22" width="20.5703125" style="1" hidden="1" customWidth="1" outlineLevel="1"/>
    <col min="23" max="23" width="17.28515625" style="1" hidden="1" customWidth="1" outlineLevel="1"/>
    <col min="24" max="24" width="15" style="1" customWidth="1" collapsed="1"/>
    <col min="25" max="25" width="20.7109375" style="1" customWidth="1"/>
    <col min="26" max="26" width="2.140625" style="1" customWidth="1"/>
    <col min="27" max="27" width="14.5703125" style="1" customWidth="1"/>
    <col min="28" max="16384" width="8.85546875" style="1"/>
  </cols>
  <sheetData>
    <row r="1" spans="1:28" ht="20.25" thickTop="1" thickBot="1" x14ac:dyDescent="0.35">
      <c r="B1" s="66" t="s">
        <v>0</v>
      </c>
      <c r="C1" s="67"/>
      <c r="D1" s="67"/>
      <c r="E1" s="67"/>
      <c r="F1" s="67"/>
      <c r="G1" s="67"/>
      <c r="H1" s="67"/>
      <c r="I1" s="68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76.5" thickTop="1" thickBot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58</v>
      </c>
      <c r="W2" s="14" t="s">
        <v>59</v>
      </c>
      <c r="X2" s="14" t="s">
        <v>53</v>
      </c>
      <c r="Y2" s="64" t="s">
        <v>48</v>
      </c>
      <c r="Z2" s="54"/>
      <c r="AB2" s="48">
        <v>7</v>
      </c>
    </row>
    <row r="3" spans="1:28" ht="19.5" thickBot="1" x14ac:dyDescent="0.35">
      <c r="A3" s="69" t="s">
        <v>52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4"/>
      <c r="O3" s="34"/>
      <c r="P3" s="47">
        <f>SUM(P4:P24)</f>
        <v>0</v>
      </c>
      <c r="Q3" s="47">
        <f>SUM(Q4:Q24)</f>
        <v>0</v>
      </c>
      <c r="R3" s="4">
        <v>7</v>
      </c>
      <c r="S3" s="4">
        <v>200</v>
      </c>
      <c r="T3" s="22">
        <f>SUM(T4:T24)</f>
        <v>0</v>
      </c>
      <c r="U3" s="23">
        <f>SUM(T3)*8%+T3</f>
        <v>0</v>
      </c>
      <c r="V3" s="24">
        <f>SUM(V4:V25)</f>
        <v>0</v>
      </c>
      <c r="W3" s="24">
        <f>SUM(W4:W25)</f>
        <v>0</v>
      </c>
      <c r="X3" s="24">
        <f>SUM(X4:X25)</f>
        <v>0</v>
      </c>
      <c r="Y3" s="65">
        <f>SUM(Y8/7)</f>
        <v>0</v>
      </c>
      <c r="Z3" s="54"/>
      <c r="AB3" s="48">
        <v>8</v>
      </c>
    </row>
    <row r="4" spans="1:28" ht="18.75" x14ac:dyDescent="0.3">
      <c r="A4" s="69"/>
      <c r="B4" s="16" t="s">
        <v>7</v>
      </c>
      <c r="C4" s="55" t="s">
        <v>8</v>
      </c>
      <c r="D4" s="9">
        <v>145</v>
      </c>
      <c r="E4" s="5">
        <f>SUM(D4)*8%+D4</f>
        <v>156.6</v>
      </c>
      <c r="F4" s="9">
        <f t="shared" ref="F4:F24" si="0">ROUND(SUM(D4*31/7),2)</f>
        <v>642.14</v>
      </c>
      <c r="G4" s="9">
        <f t="shared" ref="G4:G24" si="1">ROUND(SUM(D4*16/7),2)</f>
        <v>331.43</v>
      </c>
      <c r="H4" s="9">
        <f>ROUND(SUM(D4*7/7),2)</f>
        <v>145</v>
      </c>
      <c r="I4" s="6"/>
      <c r="J4" s="10">
        <f>ROUND(SUM(F4*I4),3)</f>
        <v>0</v>
      </c>
      <c r="K4" s="61"/>
      <c r="L4" s="62"/>
      <c r="M4" s="61"/>
      <c r="N4" s="10"/>
      <c r="O4" s="6"/>
      <c r="P4" s="49">
        <f>SUM(D4*O4)</f>
        <v>0</v>
      </c>
      <c r="Q4" s="49">
        <f>SUM(E4*O4)</f>
        <v>0</v>
      </c>
      <c r="R4" s="19"/>
      <c r="S4" s="13"/>
      <c r="T4" s="42">
        <f>SUM(J4+L4+N4)</f>
        <v>0</v>
      </c>
      <c r="U4" s="42">
        <f>SUM(T4)*8%+T4</f>
        <v>0</v>
      </c>
      <c r="V4" s="21">
        <f>SUM(Q4/$S$3)</f>
        <v>0</v>
      </c>
      <c r="W4" s="21">
        <f>SUM(U4/$S$3)*($R$3)</f>
        <v>0</v>
      </c>
      <c r="X4" s="44">
        <f t="shared" ref="X4:X24" si="2">SUM(V4+W4)</f>
        <v>0</v>
      </c>
      <c r="Y4" s="20"/>
      <c r="Z4" s="54"/>
      <c r="AA4" s="54"/>
      <c r="AB4" s="48">
        <v>9</v>
      </c>
    </row>
    <row r="5" spans="1:28" ht="18.75" x14ac:dyDescent="0.3">
      <c r="A5" s="69"/>
      <c r="B5" s="17" t="s">
        <v>9</v>
      </c>
      <c r="C5" s="56" t="s">
        <v>10</v>
      </c>
      <c r="D5" s="9">
        <v>40</v>
      </c>
      <c r="E5" s="5">
        <f t="shared" ref="E5:E24" si="3">SUM(D5)*8%+D5</f>
        <v>43.2</v>
      </c>
      <c r="F5" s="9">
        <f t="shared" si="0"/>
        <v>177.14</v>
      </c>
      <c r="G5" s="9">
        <f t="shared" si="1"/>
        <v>91.43</v>
      </c>
      <c r="H5" s="9">
        <f t="shared" ref="H5:H24" si="4">ROUND(SUM(D5*7/7),2)</f>
        <v>40</v>
      </c>
      <c r="I5" s="6"/>
      <c r="J5" s="10">
        <f t="shared" ref="J5:J24" si="5">ROUND(SUM(F5*I5),3)</f>
        <v>0</v>
      </c>
      <c r="K5" s="6"/>
      <c r="L5" s="10">
        <f t="shared" ref="L5:L7" si="6">ROUND(SUM(G5*K5),3)</f>
        <v>0</v>
      </c>
      <c r="M5" s="6"/>
      <c r="N5" s="10">
        <f t="shared" ref="N5:N23" si="7">SUM(H5*M5)</f>
        <v>0</v>
      </c>
      <c r="O5" s="6"/>
      <c r="P5" s="49">
        <f t="shared" ref="P5:P24" si="8">SUM(D5*O5)</f>
        <v>0</v>
      </c>
      <c r="Q5" s="49">
        <f t="shared" ref="Q5:Q24" si="9">SUM(E5*O5)</f>
        <v>0</v>
      </c>
      <c r="R5" s="19"/>
      <c r="S5" s="20"/>
      <c r="T5" s="42">
        <f t="shared" ref="T5:T24" si="10">SUM(J5+L5+N5)</f>
        <v>0</v>
      </c>
      <c r="U5" s="42">
        <f t="shared" ref="U5:U24" si="11">SUM(T5)*8%+T5</f>
        <v>0</v>
      </c>
      <c r="V5" s="21">
        <f t="shared" ref="V5:V24" si="12">SUM(Q5/$S$3)</f>
        <v>0</v>
      </c>
      <c r="W5" s="21">
        <f t="shared" ref="W5:W24" si="13">SUM(U5/$S$3)*($R$3)</f>
        <v>0</v>
      </c>
      <c r="X5" s="45">
        <f t="shared" si="2"/>
        <v>0</v>
      </c>
      <c r="Y5" s="20"/>
      <c r="Z5" s="54"/>
      <c r="AA5" s="54"/>
    </row>
    <row r="6" spans="1:28" ht="19.5" thickBot="1" x14ac:dyDescent="0.35">
      <c r="A6" s="69"/>
      <c r="B6" s="17" t="s">
        <v>11</v>
      </c>
      <c r="C6" s="57" t="s">
        <v>12</v>
      </c>
      <c r="D6" s="9">
        <v>40</v>
      </c>
      <c r="E6" s="5">
        <f t="shared" si="3"/>
        <v>43.2</v>
      </c>
      <c r="F6" s="9">
        <f t="shared" si="0"/>
        <v>177.14</v>
      </c>
      <c r="G6" s="9">
        <f t="shared" si="1"/>
        <v>91.43</v>
      </c>
      <c r="H6" s="9">
        <f t="shared" si="4"/>
        <v>40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9">
        <f t="shared" si="8"/>
        <v>0</v>
      </c>
      <c r="Q6" s="49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2"/>
        <v>0</v>
      </c>
      <c r="Y6" s="20"/>
      <c r="Z6" s="54"/>
      <c r="AA6" s="54"/>
    </row>
    <row r="7" spans="1:28" ht="18.75" x14ac:dyDescent="0.3">
      <c r="A7" s="69"/>
      <c r="B7" s="17" t="s">
        <v>13</v>
      </c>
      <c r="C7" s="58" t="s">
        <v>14</v>
      </c>
      <c r="D7" s="9">
        <v>40</v>
      </c>
      <c r="E7" s="5">
        <f t="shared" si="3"/>
        <v>43.2</v>
      </c>
      <c r="F7" s="9">
        <f t="shared" si="0"/>
        <v>177.14</v>
      </c>
      <c r="G7" s="9">
        <f t="shared" si="1"/>
        <v>91.43</v>
      </c>
      <c r="H7" s="9">
        <f t="shared" si="4"/>
        <v>40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9">
        <f t="shared" si="8"/>
        <v>0</v>
      </c>
      <c r="Q7" s="49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2"/>
        <v>0</v>
      </c>
      <c r="Y7" s="63" t="s">
        <v>6</v>
      </c>
      <c r="Z7" s="54"/>
      <c r="AA7" s="54"/>
    </row>
    <row r="8" spans="1:28" ht="19.5" thickBot="1" x14ac:dyDescent="0.35">
      <c r="A8" s="69"/>
      <c r="B8" s="16" t="s">
        <v>15</v>
      </c>
      <c r="C8" s="59" t="s">
        <v>16</v>
      </c>
      <c r="D8" s="9">
        <v>140</v>
      </c>
      <c r="E8" s="5">
        <f t="shared" si="3"/>
        <v>151.19999999999999</v>
      </c>
      <c r="F8" s="9">
        <f t="shared" si="0"/>
        <v>620</v>
      </c>
      <c r="G8" s="9">
        <f t="shared" si="1"/>
        <v>320</v>
      </c>
      <c r="H8" s="9">
        <f t="shared" si="4"/>
        <v>140</v>
      </c>
      <c r="I8" s="6"/>
      <c r="J8" s="10">
        <f t="shared" si="5"/>
        <v>0</v>
      </c>
      <c r="K8" s="61"/>
      <c r="L8" s="62"/>
      <c r="M8" s="61"/>
      <c r="N8" s="10"/>
      <c r="O8" s="6"/>
      <c r="P8" s="49">
        <f t="shared" si="8"/>
        <v>0</v>
      </c>
      <c r="Q8" s="49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2"/>
        <v>0</v>
      </c>
      <c r="Y8" s="25">
        <f>SUM(U3*R3)+U25+Q3</f>
        <v>0</v>
      </c>
      <c r="Z8" s="54"/>
      <c r="AA8" s="54"/>
    </row>
    <row r="9" spans="1:28" ht="18.75" x14ac:dyDescent="0.3">
      <c r="A9" s="69"/>
      <c r="B9" s="16" t="s">
        <v>7</v>
      </c>
      <c r="C9" s="55" t="s">
        <v>17</v>
      </c>
      <c r="D9" s="9">
        <v>58</v>
      </c>
      <c r="E9" s="5">
        <f t="shared" si="3"/>
        <v>62.64</v>
      </c>
      <c r="F9" s="9">
        <f t="shared" si="0"/>
        <v>256.86</v>
      </c>
      <c r="G9" s="9">
        <f t="shared" si="1"/>
        <v>132.57</v>
      </c>
      <c r="H9" s="9">
        <f t="shared" si="4"/>
        <v>58</v>
      </c>
      <c r="I9" s="6"/>
      <c r="J9" s="10">
        <f t="shared" si="5"/>
        <v>0</v>
      </c>
      <c r="K9" s="61"/>
      <c r="L9" s="62"/>
      <c r="M9" s="61"/>
      <c r="N9" s="10"/>
      <c r="O9" s="6"/>
      <c r="P9" s="49">
        <f t="shared" si="8"/>
        <v>0</v>
      </c>
      <c r="Q9" s="49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2"/>
        <v>0</v>
      </c>
      <c r="Y9" s="20"/>
      <c r="Z9" s="54"/>
      <c r="AA9" s="54"/>
    </row>
    <row r="10" spans="1:28" ht="18.75" x14ac:dyDescent="0.3">
      <c r="A10" s="69"/>
      <c r="B10" s="17" t="s">
        <v>9</v>
      </c>
      <c r="C10" s="56" t="s">
        <v>18</v>
      </c>
      <c r="D10" s="9">
        <v>22</v>
      </c>
      <c r="E10" s="5">
        <f t="shared" si="3"/>
        <v>23.76</v>
      </c>
      <c r="F10" s="9">
        <f t="shared" si="0"/>
        <v>97.43</v>
      </c>
      <c r="G10" s="9">
        <f t="shared" si="1"/>
        <v>50.29</v>
      </c>
      <c r="H10" s="9">
        <f t="shared" si="4"/>
        <v>22</v>
      </c>
      <c r="I10" s="6"/>
      <c r="J10" s="10">
        <f t="shared" si="5"/>
        <v>0</v>
      </c>
      <c r="K10" s="6"/>
      <c r="L10" s="10">
        <f t="shared" ref="L10:L23" si="14">ROUND(SUM(G10*K10),3)</f>
        <v>0</v>
      </c>
      <c r="M10" s="6"/>
      <c r="N10" s="10">
        <f t="shared" si="7"/>
        <v>0</v>
      </c>
      <c r="O10" s="6"/>
      <c r="P10" s="49">
        <f t="shared" si="8"/>
        <v>0</v>
      </c>
      <c r="Q10" s="49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2"/>
        <v>0</v>
      </c>
      <c r="Y10" s="20"/>
      <c r="Z10" s="54"/>
      <c r="AA10" s="54"/>
    </row>
    <row r="11" spans="1:28" ht="18.75" x14ac:dyDescent="0.3">
      <c r="A11" s="69"/>
      <c r="B11" s="17" t="s">
        <v>11</v>
      </c>
      <c r="C11" s="57" t="s">
        <v>19</v>
      </c>
      <c r="D11" s="9">
        <v>22</v>
      </c>
      <c r="E11" s="5">
        <f t="shared" si="3"/>
        <v>23.76</v>
      </c>
      <c r="F11" s="9">
        <f t="shared" si="0"/>
        <v>97.43</v>
      </c>
      <c r="G11" s="9">
        <f t="shared" si="1"/>
        <v>50.29</v>
      </c>
      <c r="H11" s="9">
        <f t="shared" si="4"/>
        <v>22</v>
      </c>
      <c r="I11" s="6"/>
      <c r="J11" s="10">
        <f t="shared" si="5"/>
        <v>0</v>
      </c>
      <c r="K11" s="6"/>
      <c r="L11" s="10">
        <f t="shared" si="14"/>
        <v>0</v>
      </c>
      <c r="M11" s="6"/>
      <c r="N11" s="10">
        <f t="shared" si="7"/>
        <v>0</v>
      </c>
      <c r="O11" s="6"/>
      <c r="P11" s="49">
        <f t="shared" si="8"/>
        <v>0</v>
      </c>
      <c r="Q11" s="49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2"/>
        <v>0</v>
      </c>
      <c r="Y11" s="20"/>
      <c r="Z11" s="54"/>
      <c r="AA11" s="54"/>
    </row>
    <row r="12" spans="1:28" ht="18.75" x14ac:dyDescent="0.3">
      <c r="A12" s="69"/>
      <c r="B12" s="17" t="s">
        <v>13</v>
      </c>
      <c r="C12" s="58" t="s">
        <v>20</v>
      </c>
      <c r="D12" s="9">
        <v>22</v>
      </c>
      <c r="E12" s="5">
        <f t="shared" si="3"/>
        <v>23.76</v>
      </c>
      <c r="F12" s="9">
        <f t="shared" si="0"/>
        <v>97.43</v>
      </c>
      <c r="G12" s="9">
        <f t="shared" si="1"/>
        <v>50.29</v>
      </c>
      <c r="H12" s="9">
        <f t="shared" si="4"/>
        <v>22</v>
      </c>
      <c r="I12" s="6"/>
      <c r="J12" s="10">
        <f t="shared" si="5"/>
        <v>0</v>
      </c>
      <c r="K12" s="6"/>
      <c r="L12" s="10">
        <f t="shared" si="14"/>
        <v>0</v>
      </c>
      <c r="M12" s="6"/>
      <c r="N12" s="10">
        <f t="shared" si="7"/>
        <v>0</v>
      </c>
      <c r="O12" s="6"/>
      <c r="P12" s="49">
        <f t="shared" si="8"/>
        <v>0</v>
      </c>
      <c r="Q12" s="49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2"/>
        <v>0</v>
      </c>
      <c r="Y12" s="20"/>
      <c r="Z12" s="54"/>
      <c r="AA12" s="54"/>
    </row>
    <row r="13" spans="1:28" ht="18.75" x14ac:dyDescent="0.3">
      <c r="A13" s="69"/>
      <c r="B13" s="16" t="s">
        <v>15</v>
      </c>
      <c r="C13" s="59" t="s">
        <v>21</v>
      </c>
      <c r="D13" s="9">
        <v>50</v>
      </c>
      <c r="E13" s="5">
        <f t="shared" si="3"/>
        <v>54</v>
      </c>
      <c r="F13" s="9">
        <f t="shared" si="0"/>
        <v>221.43</v>
      </c>
      <c r="G13" s="9">
        <f t="shared" si="1"/>
        <v>114.29</v>
      </c>
      <c r="H13" s="9">
        <f t="shared" si="4"/>
        <v>50</v>
      </c>
      <c r="I13" s="6"/>
      <c r="J13" s="10">
        <f t="shared" si="5"/>
        <v>0</v>
      </c>
      <c r="K13" s="61"/>
      <c r="L13" s="62"/>
      <c r="M13" s="61"/>
      <c r="N13" s="10"/>
      <c r="O13" s="6"/>
      <c r="P13" s="49">
        <f t="shared" si="8"/>
        <v>0</v>
      </c>
      <c r="Q13" s="49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2"/>
        <v>0</v>
      </c>
      <c r="Y13" s="20"/>
      <c r="Z13" s="54"/>
      <c r="AA13" s="54"/>
    </row>
    <row r="14" spans="1:28" ht="18.75" x14ac:dyDescent="0.3">
      <c r="A14" s="69"/>
      <c r="B14" s="16" t="s">
        <v>7</v>
      </c>
      <c r="C14" s="55" t="s">
        <v>22</v>
      </c>
      <c r="D14" s="9">
        <v>40</v>
      </c>
      <c r="E14" s="5">
        <f t="shared" si="3"/>
        <v>43.2</v>
      </c>
      <c r="F14" s="9">
        <f t="shared" si="0"/>
        <v>177.14</v>
      </c>
      <c r="G14" s="9">
        <f t="shared" si="1"/>
        <v>91.43</v>
      </c>
      <c r="H14" s="9">
        <f t="shared" si="4"/>
        <v>40</v>
      </c>
      <c r="I14" s="6"/>
      <c r="J14" s="10">
        <f t="shared" si="5"/>
        <v>0</v>
      </c>
      <c r="K14" s="61"/>
      <c r="L14" s="62"/>
      <c r="M14" s="61"/>
      <c r="N14" s="10"/>
      <c r="O14" s="6"/>
      <c r="P14" s="49">
        <f t="shared" si="8"/>
        <v>0</v>
      </c>
      <c r="Q14" s="49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2"/>
        <v>0</v>
      </c>
      <c r="Y14" s="20"/>
      <c r="Z14" s="54"/>
      <c r="AA14" s="54"/>
    </row>
    <row r="15" spans="1:28" ht="18.75" x14ac:dyDescent="0.3">
      <c r="A15" s="69"/>
      <c r="B15" s="17" t="s">
        <v>9</v>
      </c>
      <c r="C15" s="56" t="s">
        <v>23</v>
      </c>
      <c r="D15" s="9">
        <v>17</v>
      </c>
      <c r="E15" s="5">
        <f t="shared" si="3"/>
        <v>18.36</v>
      </c>
      <c r="F15" s="9">
        <f t="shared" si="0"/>
        <v>75.290000000000006</v>
      </c>
      <c r="G15" s="9">
        <f t="shared" si="1"/>
        <v>38.86</v>
      </c>
      <c r="H15" s="9">
        <f t="shared" si="4"/>
        <v>17</v>
      </c>
      <c r="I15" s="6"/>
      <c r="J15" s="10">
        <f t="shared" si="5"/>
        <v>0</v>
      </c>
      <c r="K15" s="6"/>
      <c r="L15" s="10">
        <f t="shared" si="14"/>
        <v>0</v>
      </c>
      <c r="M15" s="6"/>
      <c r="N15" s="10">
        <f t="shared" si="7"/>
        <v>0</v>
      </c>
      <c r="O15" s="6"/>
      <c r="P15" s="49">
        <f t="shared" si="8"/>
        <v>0</v>
      </c>
      <c r="Q15" s="49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2"/>
        <v>0</v>
      </c>
      <c r="Y15" s="20"/>
      <c r="Z15" s="54"/>
      <c r="AA15" s="54"/>
    </row>
    <row r="16" spans="1:28" ht="18.75" x14ac:dyDescent="0.3">
      <c r="A16" s="69"/>
      <c r="B16" s="17" t="s">
        <v>11</v>
      </c>
      <c r="C16" s="57" t="s">
        <v>24</v>
      </c>
      <c r="D16" s="9">
        <v>17</v>
      </c>
      <c r="E16" s="5">
        <f t="shared" si="3"/>
        <v>18.36</v>
      </c>
      <c r="F16" s="9">
        <f t="shared" si="0"/>
        <v>75.290000000000006</v>
      </c>
      <c r="G16" s="9">
        <f t="shared" si="1"/>
        <v>38.86</v>
      </c>
      <c r="H16" s="9">
        <f t="shared" si="4"/>
        <v>17</v>
      </c>
      <c r="I16" s="6"/>
      <c r="J16" s="10">
        <f t="shared" si="5"/>
        <v>0</v>
      </c>
      <c r="K16" s="6"/>
      <c r="L16" s="10">
        <f t="shared" si="14"/>
        <v>0</v>
      </c>
      <c r="M16" s="6"/>
      <c r="N16" s="10">
        <f t="shared" si="7"/>
        <v>0</v>
      </c>
      <c r="O16" s="6"/>
      <c r="P16" s="49">
        <f t="shared" si="8"/>
        <v>0</v>
      </c>
      <c r="Q16" s="49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2"/>
        <v>0</v>
      </c>
      <c r="Y16" s="20"/>
      <c r="Z16" s="54"/>
      <c r="AA16" s="54"/>
    </row>
    <row r="17" spans="1:27" ht="18.75" x14ac:dyDescent="0.3">
      <c r="A17" s="69"/>
      <c r="B17" s="17" t="s">
        <v>13</v>
      </c>
      <c r="C17" s="58" t="s">
        <v>25</v>
      </c>
      <c r="D17" s="9">
        <v>17</v>
      </c>
      <c r="E17" s="5">
        <f t="shared" si="3"/>
        <v>18.36</v>
      </c>
      <c r="F17" s="9">
        <f t="shared" si="0"/>
        <v>75.290000000000006</v>
      </c>
      <c r="G17" s="9">
        <f t="shared" si="1"/>
        <v>38.86</v>
      </c>
      <c r="H17" s="9">
        <f t="shared" si="4"/>
        <v>17</v>
      </c>
      <c r="I17" s="6"/>
      <c r="J17" s="10">
        <f t="shared" si="5"/>
        <v>0</v>
      </c>
      <c r="K17" s="6"/>
      <c r="L17" s="10">
        <f t="shared" si="14"/>
        <v>0</v>
      </c>
      <c r="M17" s="6"/>
      <c r="N17" s="10">
        <f t="shared" si="7"/>
        <v>0</v>
      </c>
      <c r="O17" s="6"/>
      <c r="P17" s="49">
        <f t="shared" si="8"/>
        <v>0</v>
      </c>
      <c r="Q17" s="49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2"/>
        <v>0</v>
      </c>
      <c r="Y17" s="20"/>
      <c r="Z17" s="54"/>
      <c r="AA17" s="54"/>
    </row>
    <row r="18" spans="1:27" ht="18.75" x14ac:dyDescent="0.3">
      <c r="A18" s="69"/>
      <c r="B18" s="16" t="s">
        <v>15</v>
      </c>
      <c r="C18" s="59" t="s">
        <v>26</v>
      </c>
      <c r="D18" s="9">
        <v>35</v>
      </c>
      <c r="E18" s="5">
        <f t="shared" si="3"/>
        <v>37.799999999999997</v>
      </c>
      <c r="F18" s="9">
        <f t="shared" si="0"/>
        <v>155</v>
      </c>
      <c r="G18" s="9">
        <f t="shared" si="1"/>
        <v>80</v>
      </c>
      <c r="H18" s="9">
        <f t="shared" si="4"/>
        <v>35</v>
      </c>
      <c r="I18" s="6"/>
      <c r="J18" s="10">
        <f t="shared" si="5"/>
        <v>0</v>
      </c>
      <c r="K18" s="61"/>
      <c r="L18" s="62"/>
      <c r="M18" s="61"/>
      <c r="N18" s="10"/>
      <c r="O18" s="6"/>
      <c r="P18" s="49">
        <f t="shared" si="8"/>
        <v>0</v>
      </c>
      <c r="Q18" s="49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2"/>
        <v>0</v>
      </c>
      <c r="Y18" s="20"/>
      <c r="Z18" s="54"/>
      <c r="AA18" s="54"/>
    </row>
    <row r="19" spans="1:27" ht="18.75" x14ac:dyDescent="0.3">
      <c r="A19" s="69"/>
      <c r="B19" s="16" t="s">
        <v>50</v>
      </c>
      <c r="C19" s="59" t="s">
        <v>49</v>
      </c>
      <c r="D19" s="9">
        <v>1000</v>
      </c>
      <c r="E19" s="5">
        <f t="shared" si="3"/>
        <v>1080</v>
      </c>
      <c r="F19" s="9">
        <f t="shared" si="0"/>
        <v>4428.57</v>
      </c>
      <c r="G19" s="9">
        <f t="shared" si="1"/>
        <v>2285.71</v>
      </c>
      <c r="H19" s="9">
        <f t="shared" si="4"/>
        <v>1000</v>
      </c>
      <c r="I19" s="6"/>
      <c r="J19" s="10">
        <f t="shared" si="5"/>
        <v>0</v>
      </c>
      <c r="K19" s="61"/>
      <c r="L19" s="62"/>
      <c r="M19" s="61"/>
      <c r="N19" s="10"/>
      <c r="O19" s="6"/>
      <c r="P19" s="49">
        <f t="shared" si="8"/>
        <v>0</v>
      </c>
      <c r="Q19" s="49">
        <f t="shared" si="9"/>
        <v>0</v>
      </c>
      <c r="R19" s="19"/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2"/>
        <v>0</v>
      </c>
      <c r="Y19" s="20"/>
      <c r="Z19" s="54"/>
      <c r="AA19" s="54"/>
    </row>
    <row r="20" spans="1:27" ht="18.75" x14ac:dyDescent="0.3">
      <c r="A20" s="69"/>
      <c r="B20" s="16" t="s">
        <v>51</v>
      </c>
      <c r="C20" s="59" t="s">
        <v>49</v>
      </c>
      <c r="D20" s="9">
        <v>1700</v>
      </c>
      <c r="E20" s="5">
        <f t="shared" si="3"/>
        <v>1836</v>
      </c>
      <c r="F20" s="9">
        <f t="shared" si="0"/>
        <v>7528.57</v>
      </c>
      <c r="G20" s="9">
        <f t="shared" si="1"/>
        <v>3885.71</v>
      </c>
      <c r="H20" s="9">
        <f t="shared" si="4"/>
        <v>1700</v>
      </c>
      <c r="I20" s="6"/>
      <c r="J20" s="10">
        <f t="shared" si="5"/>
        <v>0</v>
      </c>
      <c r="K20" s="6"/>
      <c r="L20" s="10"/>
      <c r="M20" s="6"/>
      <c r="N20" s="10"/>
      <c r="O20" s="6"/>
      <c r="P20" s="49">
        <f t="shared" si="8"/>
        <v>0</v>
      </c>
      <c r="Q20" s="49">
        <f t="shared" si="9"/>
        <v>0</v>
      </c>
      <c r="R20" s="16" t="s">
        <v>28</v>
      </c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5">
        <f t="shared" si="2"/>
        <v>0</v>
      </c>
      <c r="Y20" s="20"/>
      <c r="Z20" s="54"/>
      <c r="AA20" s="54"/>
    </row>
    <row r="21" spans="1:27" ht="18.75" x14ac:dyDescent="0.3">
      <c r="A21" s="69"/>
      <c r="B21" s="16" t="s">
        <v>56</v>
      </c>
      <c r="C21" s="59" t="s">
        <v>54</v>
      </c>
      <c r="D21" s="9">
        <v>16.670000000000002</v>
      </c>
      <c r="E21" s="5">
        <f t="shared" si="3"/>
        <v>18.003600000000002</v>
      </c>
      <c r="F21" s="9">
        <f t="shared" si="0"/>
        <v>73.819999999999993</v>
      </c>
      <c r="G21" s="9">
        <f t="shared" si="1"/>
        <v>38.1</v>
      </c>
      <c r="H21" s="9">
        <f t="shared" si="4"/>
        <v>16.670000000000002</v>
      </c>
      <c r="I21" s="6"/>
      <c r="J21" s="10">
        <f t="shared" si="5"/>
        <v>0</v>
      </c>
      <c r="K21" s="6"/>
      <c r="L21" s="10"/>
      <c r="M21" s="6"/>
      <c r="N21" s="10"/>
      <c r="O21" s="6"/>
      <c r="P21" s="49">
        <f t="shared" si="8"/>
        <v>0</v>
      </c>
      <c r="Q21" s="49">
        <f t="shared" si="9"/>
        <v>0</v>
      </c>
      <c r="R21" s="16" t="s">
        <v>28</v>
      </c>
      <c r="S21" s="20"/>
      <c r="T21" s="42">
        <f t="shared" si="10"/>
        <v>0</v>
      </c>
      <c r="U21" s="42">
        <f t="shared" si="11"/>
        <v>0</v>
      </c>
      <c r="V21" s="21">
        <f t="shared" si="12"/>
        <v>0</v>
      </c>
      <c r="W21" s="21">
        <f t="shared" si="13"/>
        <v>0</v>
      </c>
      <c r="X21" s="45">
        <f t="shared" si="2"/>
        <v>0</v>
      </c>
      <c r="Y21" s="20"/>
      <c r="Z21" s="54"/>
      <c r="AA21" s="54"/>
    </row>
    <row r="22" spans="1:27" ht="18.75" x14ac:dyDescent="0.3">
      <c r="A22" s="69"/>
      <c r="B22" s="16" t="s">
        <v>57</v>
      </c>
      <c r="C22" s="60" t="s">
        <v>55</v>
      </c>
      <c r="D22" s="9">
        <v>2000</v>
      </c>
      <c r="E22" s="5">
        <f t="shared" si="3"/>
        <v>2160</v>
      </c>
      <c r="F22" s="9">
        <f t="shared" si="0"/>
        <v>8857.14</v>
      </c>
      <c r="G22" s="9">
        <f t="shared" si="1"/>
        <v>4571.43</v>
      </c>
      <c r="H22" s="9">
        <f t="shared" si="4"/>
        <v>2000</v>
      </c>
      <c r="I22" s="6"/>
      <c r="J22" s="10">
        <f t="shared" si="5"/>
        <v>0</v>
      </c>
      <c r="K22" s="6"/>
      <c r="L22" s="10"/>
      <c r="M22" s="6"/>
      <c r="N22" s="10"/>
      <c r="O22" s="6"/>
      <c r="P22" s="49">
        <f t="shared" si="8"/>
        <v>0</v>
      </c>
      <c r="Q22" s="49">
        <f t="shared" si="9"/>
        <v>0</v>
      </c>
      <c r="R22" s="16"/>
      <c r="S22" s="20"/>
      <c r="T22" s="42">
        <f t="shared" si="10"/>
        <v>0</v>
      </c>
      <c r="U22" s="42">
        <f t="shared" si="11"/>
        <v>0</v>
      </c>
      <c r="V22" s="21">
        <f t="shared" si="12"/>
        <v>0</v>
      </c>
      <c r="W22" s="21">
        <f t="shared" si="13"/>
        <v>0</v>
      </c>
      <c r="X22" s="45">
        <f t="shared" si="2"/>
        <v>0</v>
      </c>
      <c r="Y22" s="20"/>
      <c r="Z22" s="54"/>
      <c r="AA22" s="54"/>
    </row>
    <row r="23" spans="1:27" ht="18.75" x14ac:dyDescent="0.3">
      <c r="A23" s="69"/>
      <c r="B23" s="16" t="s">
        <v>7</v>
      </c>
      <c r="C23" s="55" t="s">
        <v>27</v>
      </c>
      <c r="D23" s="9">
        <v>1750</v>
      </c>
      <c r="E23" s="5">
        <f t="shared" si="3"/>
        <v>1890</v>
      </c>
      <c r="F23" s="9">
        <f t="shared" si="0"/>
        <v>7750</v>
      </c>
      <c r="G23" s="9">
        <f t="shared" si="1"/>
        <v>4000</v>
      </c>
      <c r="H23" s="9">
        <f t="shared" si="4"/>
        <v>1750</v>
      </c>
      <c r="I23" s="7"/>
      <c r="J23" s="10">
        <f t="shared" si="5"/>
        <v>0</v>
      </c>
      <c r="K23" s="7"/>
      <c r="L23" s="10">
        <f t="shared" si="14"/>
        <v>0</v>
      </c>
      <c r="M23" s="6"/>
      <c r="N23" s="10">
        <f t="shared" si="7"/>
        <v>0</v>
      </c>
      <c r="O23" s="7"/>
      <c r="P23" s="49">
        <f t="shared" si="8"/>
        <v>0</v>
      </c>
      <c r="Q23" s="49">
        <f t="shared" si="9"/>
        <v>0</v>
      </c>
      <c r="R23" s="16" t="s">
        <v>28</v>
      </c>
      <c r="S23" s="20"/>
      <c r="T23" s="42">
        <f t="shared" si="10"/>
        <v>0</v>
      </c>
      <c r="U23" s="42">
        <f t="shared" si="11"/>
        <v>0</v>
      </c>
      <c r="V23" s="21">
        <f t="shared" si="12"/>
        <v>0</v>
      </c>
      <c r="W23" s="21">
        <f t="shared" si="13"/>
        <v>0</v>
      </c>
      <c r="X23" s="45">
        <f t="shared" si="2"/>
        <v>0</v>
      </c>
      <c r="Y23" s="20"/>
      <c r="Z23" s="54"/>
      <c r="AA23" s="54"/>
    </row>
    <row r="24" spans="1:27" ht="19.5" thickBot="1" x14ac:dyDescent="0.35">
      <c r="A24" s="69"/>
      <c r="B24" s="16" t="s">
        <v>7</v>
      </c>
      <c r="C24" s="55" t="s">
        <v>27</v>
      </c>
      <c r="D24" s="9">
        <v>1050</v>
      </c>
      <c r="E24" s="5">
        <f t="shared" si="3"/>
        <v>1134</v>
      </c>
      <c r="F24" s="9">
        <f t="shared" si="0"/>
        <v>4650</v>
      </c>
      <c r="G24" s="9">
        <f t="shared" si="1"/>
        <v>2400</v>
      </c>
      <c r="H24" s="9">
        <f t="shared" si="4"/>
        <v>1050</v>
      </c>
      <c r="I24" s="6"/>
      <c r="J24" s="10">
        <f t="shared" si="5"/>
        <v>0</v>
      </c>
      <c r="K24" s="61"/>
      <c r="L24" s="62"/>
      <c r="M24" s="61"/>
      <c r="N24" s="10"/>
      <c r="O24" s="6"/>
      <c r="P24" s="49">
        <f t="shared" si="8"/>
        <v>0</v>
      </c>
      <c r="Q24" s="49">
        <f t="shared" si="9"/>
        <v>0</v>
      </c>
      <c r="R24" s="16"/>
      <c r="S24" s="20"/>
      <c r="T24" s="42">
        <f t="shared" si="10"/>
        <v>0</v>
      </c>
      <c r="U24" s="42">
        <f t="shared" si="11"/>
        <v>0</v>
      </c>
      <c r="V24" s="21">
        <f t="shared" si="12"/>
        <v>0</v>
      </c>
      <c r="W24" s="21">
        <f t="shared" si="13"/>
        <v>0</v>
      </c>
      <c r="X24" s="46">
        <f t="shared" si="2"/>
        <v>0</v>
      </c>
      <c r="Y24" s="20"/>
      <c r="Z24" s="54"/>
      <c r="AA24" s="54"/>
    </row>
    <row r="25" spans="1:27" ht="18" customHeight="1" thickBot="1" x14ac:dyDescent="0.35">
      <c r="A25" s="8"/>
      <c r="B25" s="8"/>
      <c r="C25" s="8"/>
      <c r="D25" s="8"/>
      <c r="E25" s="8"/>
      <c r="F25" s="8"/>
      <c r="G25" s="8"/>
      <c r="H25" s="8"/>
      <c r="I25" s="50" t="s">
        <v>29</v>
      </c>
      <c r="J25" s="51"/>
      <c r="K25" s="50"/>
      <c r="L25" s="8"/>
      <c r="M25" s="11"/>
      <c r="N25" s="52"/>
      <c r="O25" s="26"/>
      <c r="P25" s="52"/>
      <c r="Q25" s="52"/>
      <c r="R25" s="26"/>
      <c r="S25" s="27"/>
      <c r="T25" s="43">
        <f>SUM(M25*M26)</f>
        <v>0</v>
      </c>
      <c r="U25" s="43">
        <f>SUM(T25)*8%+T25</f>
        <v>0</v>
      </c>
      <c r="V25" s="41"/>
      <c r="W25" s="41"/>
      <c r="X25" s="46">
        <f>SUM(U25/$S$3)</f>
        <v>0</v>
      </c>
      <c r="Y25" s="20"/>
      <c r="Z25" s="54"/>
      <c r="AA25" s="54"/>
    </row>
    <row r="26" spans="1:27" ht="18.75" x14ac:dyDescent="0.25">
      <c r="A26" s="2"/>
      <c r="B26" s="2"/>
      <c r="C26" s="2"/>
      <c r="I26" s="53" t="s">
        <v>42</v>
      </c>
      <c r="J26" s="38"/>
      <c r="K26" s="38"/>
      <c r="M26" s="40"/>
      <c r="O26" s="54"/>
      <c r="R26" s="13"/>
      <c r="S26" s="13"/>
      <c r="T26" s="13"/>
      <c r="U26" s="13"/>
      <c r="V26" s="13"/>
      <c r="W26" s="13"/>
      <c r="X26" s="13"/>
      <c r="Y26" s="13"/>
      <c r="Z26" s="54"/>
      <c r="AA26" s="54"/>
    </row>
  </sheetData>
  <sheetProtection algorithmName="SHA-512" hashValue="gNdKAz0xmc5U+JoNowaRO/+T/3dYhFGrtFh9xjoiFK38N5RvU4SrSN4u78iUH6BkELVG+KN9HM5dU9ibxkSv6g==" saltValue="F9ShIaVCzgrZirFOnhRjyw==" spinCount="100000" sheet="1" objects="1" scenarios="1"/>
  <mergeCells count="2">
    <mergeCell ref="B1:I1"/>
    <mergeCell ref="A3:A24"/>
  </mergeCells>
  <conditionalFormatting sqref="W4:W2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V4:V25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</conditionalFormatting>
  <conditionalFormatting sqref="W2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conditionalFormatting sqref="X4:X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{763979A9-0CD2-4146-9EED-2FF90E6E84EC}</x14:id>
        </ext>
      </extLst>
    </cfRule>
  </conditionalFormatting>
  <dataValidations count="1">
    <dataValidation type="list" allowBlank="1" sqref="R3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BF143C-F8CB-470E-9335-CAE585FB5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W4:W24</xm:sqref>
        </x14:conditionalFormatting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V4:V25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X4:X24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</xm:sqref>
        </x14:conditionalFormatting>
        <x14:conditionalFormatting xmlns:xm="http://schemas.microsoft.com/office/excel/2006/main">
          <x14:cfRule type="dataBar" id="{763979A9-0CD2-4146-9EED-2FF90E6E8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customWidth="1" outlineLevel="1"/>
    <col min="8" max="8" width="13" style="1" customWidth="1" outlineLevel="1"/>
    <col min="9" max="9" width="14.85546875" style="1" bestFit="1" customWidth="1"/>
    <col min="10" max="10" width="14.85546875" style="1" customWidth="1" outlineLevel="1"/>
    <col min="11" max="11" width="13.7109375" style="1" bestFit="1" customWidth="1"/>
    <col min="12" max="12" width="13.7109375" style="1" customWidth="1" outlineLevel="1"/>
    <col min="13" max="13" width="13.7109375" style="1" customWidth="1"/>
    <col min="14" max="14" width="13.7109375" style="1" customWidth="1" outlineLevel="1"/>
    <col min="15" max="15" width="21.42578125" style="1" customWidth="1"/>
    <col min="16" max="16" width="16.85546875" style="1" customWidth="1" outlineLevel="1"/>
    <col min="17" max="17" width="16.28515625" style="1" customWidth="1" outlineLevel="1"/>
    <col min="18" max="18" width="11.42578125" style="1" bestFit="1" customWidth="1"/>
    <col min="19" max="19" width="10.5703125" style="1" customWidth="1"/>
    <col min="20" max="21" width="15.5703125" style="1" bestFit="1" customWidth="1"/>
    <col min="22" max="22" width="20.5703125" style="1" customWidth="1" outlineLevel="1"/>
    <col min="23" max="23" width="17.28515625" style="1" customWidth="1" outlineLevel="1"/>
    <col min="24" max="24" width="12.7109375" style="1" customWidth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66" t="s">
        <v>0</v>
      </c>
      <c r="C1" s="67"/>
      <c r="D1" s="67"/>
      <c r="E1" s="67"/>
      <c r="F1" s="67"/>
      <c r="G1" s="67"/>
      <c r="H1" s="67"/>
      <c r="I1" s="68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69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.75" x14ac:dyDescent="0.3">
      <c r="A4" s="69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.75" x14ac:dyDescent="0.3">
      <c r="A5" s="69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.75" x14ac:dyDescent="0.3">
      <c r="A6" s="69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.75" x14ac:dyDescent="0.3">
      <c r="A7" s="69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.75" x14ac:dyDescent="0.3">
      <c r="A8" s="69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.75" x14ac:dyDescent="0.3">
      <c r="A9" s="69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69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69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69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69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69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69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69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69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69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69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69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dataValidations count="1">
    <dataValidation type="list" allowBlank="1" sqref="R3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customWidth="1" outlineLevel="1"/>
    <col min="8" max="8" width="13" style="1" customWidth="1" outlineLevel="1"/>
    <col min="9" max="9" width="14.85546875" style="1" bestFit="1" customWidth="1"/>
    <col min="10" max="10" width="14.85546875" style="1" customWidth="1" outlineLevel="1"/>
    <col min="11" max="11" width="13.7109375" style="1" bestFit="1" customWidth="1"/>
    <col min="12" max="12" width="13.7109375" style="1" customWidth="1" outlineLevel="1"/>
    <col min="13" max="13" width="13.7109375" style="1" customWidth="1"/>
    <col min="14" max="14" width="13.7109375" style="1" customWidth="1" outlineLevel="1"/>
    <col min="15" max="15" width="21.42578125" style="1" customWidth="1"/>
    <col min="16" max="16" width="16.85546875" style="1" customWidth="1" outlineLevel="1"/>
    <col min="17" max="17" width="16.28515625" style="1" customWidth="1" outlineLevel="1"/>
    <col min="18" max="18" width="11.42578125" style="1" bestFit="1" customWidth="1"/>
    <col min="19" max="19" width="10.5703125" style="1" customWidth="1"/>
    <col min="20" max="21" width="15.5703125" style="1" bestFit="1" customWidth="1"/>
    <col min="22" max="22" width="20.5703125" style="1" customWidth="1" outlineLevel="1"/>
    <col min="23" max="23" width="17.28515625" style="1" customWidth="1" outlineLevel="1"/>
    <col min="24" max="24" width="12.7109375" style="1" customWidth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66" t="s">
        <v>0</v>
      </c>
      <c r="C1" s="67"/>
      <c r="D1" s="67"/>
      <c r="E1" s="67"/>
      <c r="F1" s="67"/>
      <c r="G1" s="67"/>
      <c r="H1" s="67"/>
      <c r="I1" s="68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69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.75" x14ac:dyDescent="0.3">
      <c r="A4" s="69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.75" x14ac:dyDescent="0.3">
      <c r="A5" s="69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.75" x14ac:dyDescent="0.3">
      <c r="A6" s="69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.75" x14ac:dyDescent="0.3">
      <c r="A7" s="69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.75" x14ac:dyDescent="0.3">
      <c r="A8" s="69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.75" x14ac:dyDescent="0.3">
      <c r="A9" s="69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69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69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69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69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69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69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69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69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69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69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69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dataValidations count="1">
    <dataValidation type="list" allowBlank="1" sqref="R3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hidden="1" customWidth="1" outlineLevel="1"/>
    <col min="8" max="8" width="13" style="1" hidden="1" customWidth="1" outlineLevel="1"/>
    <col min="9" max="9" width="14.85546875" style="1" bestFit="1" customWidth="1" collapsed="1"/>
    <col min="10" max="10" width="14.85546875" style="1" hidden="1" customWidth="1" outlineLevel="1"/>
    <col min="11" max="11" width="13.7109375" style="1" bestFit="1" customWidth="1" collapsed="1"/>
    <col min="12" max="12" width="13.7109375" style="1" hidden="1" customWidth="1" outlineLevel="1"/>
    <col min="13" max="13" width="13.7109375" style="1" customWidth="1" collapsed="1"/>
    <col min="14" max="14" width="13.7109375" style="1" hidden="1" customWidth="1" outlineLevel="1"/>
    <col min="15" max="15" width="21.42578125" style="1" customWidth="1" collapsed="1"/>
    <col min="16" max="16" width="16.85546875" style="1" hidden="1" customWidth="1" outlineLevel="1"/>
    <col min="17" max="17" width="16.28515625" style="1" hidden="1" customWidth="1" outlineLevel="1"/>
    <col min="18" max="18" width="11.42578125" style="1" bestFit="1" customWidth="1" collapsed="1"/>
    <col min="19" max="19" width="10.5703125" style="1" customWidth="1"/>
    <col min="20" max="21" width="15.5703125" style="1" bestFit="1" customWidth="1"/>
    <col min="22" max="22" width="20.5703125" style="1" hidden="1" customWidth="1" outlineLevel="1"/>
    <col min="23" max="23" width="17.28515625" style="1" hidden="1" customWidth="1" outlineLevel="1"/>
    <col min="24" max="24" width="12.7109375" style="1" customWidth="1" collapsed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66" t="s">
        <v>0</v>
      </c>
      <c r="C1" s="67"/>
      <c r="D1" s="67"/>
      <c r="E1" s="67"/>
      <c r="F1" s="67"/>
      <c r="G1" s="67"/>
      <c r="H1" s="67"/>
      <c r="I1" s="68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69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.75" x14ac:dyDescent="0.3">
      <c r="A4" s="69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.75" x14ac:dyDescent="0.3">
      <c r="A5" s="69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.75" x14ac:dyDescent="0.3">
      <c r="A6" s="69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.75" x14ac:dyDescent="0.3">
      <c r="A7" s="69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.75" x14ac:dyDescent="0.3">
      <c r="A8" s="69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.75" x14ac:dyDescent="0.3">
      <c r="A9" s="69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69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69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69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69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69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69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69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69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69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69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69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</conditionalFormatting>
  <conditionalFormatting sqref="W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dataValidations count="1">
    <dataValidation type="list" allowBlank="1" sqref="R3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Rozliczenie 31tyg</vt:lpstr>
      <vt:lpstr>Rozliczenie 35tyg</vt:lpstr>
      <vt:lpstr>Rozliczenie 40tyg</vt:lpstr>
      <vt:lpstr>Rozliczenie 52tyg</vt:lpstr>
      <vt:lpstr>'Rozliczenie 31tyg'!Obszar_wydruku</vt:lpstr>
      <vt:lpstr>'Rozliczenie 35tyg'!Obszar_wydruku</vt:lpstr>
      <vt:lpstr>'Rozliczenie 40tyg'!Obszar_wydruku</vt:lpstr>
      <vt:lpstr>'Rozliczenie 52tyg'!Obszar_wydruku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ireneusz_ked</cp:lastModifiedBy>
  <cp:lastPrinted>2022-02-24T09:40:53Z</cp:lastPrinted>
  <dcterms:created xsi:type="dcterms:W3CDTF">2020-06-26T21:52:47Z</dcterms:created>
  <dcterms:modified xsi:type="dcterms:W3CDTF">2022-02-24T10:18:28Z</dcterms:modified>
</cp:coreProperties>
</file>