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d3570fcbd02fa/Pulpit/"/>
    </mc:Choice>
  </mc:AlternateContent>
  <xr:revisionPtr revIDLastSave="198" documentId="114_{F45EFFE8-0D6B-4EFB-B30E-36B0E8460E03}" xr6:coauthVersionLast="45" xr6:coauthVersionMax="45" xr10:uidLastSave="{78587E40-C2D2-409A-B8AA-85B33E34E57A}"/>
  <bookViews>
    <workbookView xWindow="-108" yWindow="-108" windowWidth="23256" windowHeight="12720" xr2:uid="{5CCDA6C2-843F-41AB-B589-A35DDFFF00B8}"/>
  </bookViews>
  <sheets>
    <sheet name="Parcel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9" i="1"/>
  <c r="L5" i="1"/>
  <c r="L6" i="1"/>
  <c r="L7" i="1"/>
  <c r="H19" i="1" l="1"/>
  <c r="G19" i="1"/>
  <c r="S21" i="1"/>
  <c r="F19" i="1"/>
  <c r="R21" i="1" l="1"/>
  <c r="G5" i="1"/>
  <c r="G6" i="1"/>
  <c r="G7" i="1"/>
  <c r="G8" i="1"/>
  <c r="G9" i="1"/>
  <c r="G10" i="1"/>
  <c r="G11" i="1"/>
  <c r="L11" i="1" s="1"/>
  <c r="G12" i="1"/>
  <c r="L12" i="1" s="1"/>
  <c r="G13" i="1"/>
  <c r="G14" i="1"/>
  <c r="G15" i="1"/>
  <c r="G16" i="1"/>
  <c r="G17" i="1"/>
  <c r="G18" i="1"/>
  <c r="G20" i="1"/>
  <c r="G4" i="1"/>
  <c r="F5" i="1"/>
  <c r="J5" i="1" s="1"/>
  <c r="F6" i="1"/>
  <c r="J6" i="1" s="1"/>
  <c r="F7" i="1"/>
  <c r="F8" i="1"/>
  <c r="F9" i="1"/>
  <c r="J9" i="1" s="1"/>
  <c r="F10" i="1"/>
  <c r="J10" i="1" s="1"/>
  <c r="F11" i="1"/>
  <c r="F12" i="1"/>
  <c r="F13" i="1"/>
  <c r="J13" i="1" s="1"/>
  <c r="F14" i="1"/>
  <c r="J14" i="1" s="1"/>
  <c r="F15" i="1"/>
  <c r="F16" i="1"/>
  <c r="F17" i="1"/>
  <c r="J17" i="1" s="1"/>
  <c r="F18" i="1"/>
  <c r="J18" i="1" s="1"/>
  <c r="F20" i="1"/>
  <c r="F4" i="1"/>
  <c r="J4" i="1" s="1"/>
  <c r="L10" i="1"/>
  <c r="H5" i="1"/>
  <c r="H6" i="1"/>
  <c r="H7" i="1"/>
  <c r="H8" i="1"/>
  <c r="H9" i="1"/>
  <c r="H10" i="1"/>
  <c r="H11" i="1"/>
  <c r="H12" i="1"/>
  <c r="H13" i="1"/>
  <c r="H14" i="1"/>
  <c r="H15" i="1"/>
  <c r="H16" i="1"/>
  <c r="N16" i="1" s="1"/>
  <c r="H17" i="1"/>
  <c r="H18" i="1"/>
  <c r="H20" i="1"/>
  <c r="H4" i="1"/>
  <c r="J7" i="1"/>
  <c r="J8" i="1"/>
  <c r="J11" i="1"/>
  <c r="J12" i="1"/>
  <c r="J15" i="1"/>
  <c r="J16" i="1"/>
  <c r="J19" i="1"/>
  <c r="J20" i="1"/>
  <c r="Q21" i="1"/>
  <c r="N5" i="1"/>
  <c r="N6" i="1"/>
  <c r="N7" i="1"/>
  <c r="N10" i="1"/>
  <c r="N11" i="1"/>
  <c r="N12" i="1"/>
  <c r="N15" i="1"/>
  <c r="N17" i="1"/>
  <c r="N19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  <c r="Q4" i="1" l="1"/>
  <c r="R4" i="1" s="1"/>
  <c r="S4" i="1" s="1"/>
  <c r="Q9" i="1"/>
  <c r="R9" i="1" s="1"/>
  <c r="S9" i="1" s="1"/>
  <c r="Q7" i="1"/>
  <c r="Q19" i="1"/>
  <c r="R19" i="1" s="1"/>
  <c r="S19" i="1" s="1"/>
  <c r="Q15" i="1"/>
  <c r="R15" i="1" s="1"/>
  <c r="S15" i="1" s="1"/>
  <c r="Q6" i="1"/>
  <c r="Q13" i="1"/>
  <c r="Q8" i="1"/>
  <c r="Q17" i="1"/>
  <c r="R17" i="1" s="1"/>
  <c r="S17" i="1" s="1"/>
  <c r="Q16" i="1"/>
  <c r="Q11" i="1"/>
  <c r="R11" i="1" s="1"/>
  <c r="S11" i="1" s="1"/>
  <c r="Q20" i="1"/>
  <c r="Q12" i="1"/>
  <c r="R12" i="1" s="1"/>
  <c r="S12" i="1" s="1"/>
  <c r="Q18" i="1"/>
  <c r="Q10" i="1"/>
  <c r="Q14" i="1"/>
  <c r="Q5" i="1"/>
  <c r="R10" i="1" l="1"/>
  <c r="S10" i="1" s="1"/>
  <c r="R7" i="1"/>
  <c r="S7" i="1" s="1"/>
  <c r="R6" i="1"/>
  <c r="S6" i="1" s="1"/>
  <c r="R5" i="1"/>
  <c r="S5" i="1" s="1"/>
  <c r="R18" i="1"/>
  <c r="S18" i="1" s="1"/>
  <c r="R8" i="1"/>
  <c r="S8" i="1" s="1"/>
  <c r="R13" i="1"/>
  <c r="S13" i="1" s="1"/>
  <c r="R20" i="1"/>
  <c r="S20" i="1" s="1"/>
  <c r="R14" i="1"/>
  <c r="S14" i="1" s="1"/>
  <c r="Q3" i="1"/>
  <c r="R3" i="1" s="1"/>
  <c r="T3" i="1" s="1"/>
  <c r="R16" i="1"/>
  <c r="S16" i="1" s="1"/>
  <c r="S3" i="1" l="1"/>
</calcChain>
</file>

<file path=xl/sharedStrings.xml><?xml version="1.0" encoding="utf-8"?>
<sst xmlns="http://schemas.openxmlformats.org/spreadsheetml/2006/main" count="57" uniqueCount="42">
  <si>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</si>
  <si>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</si>
  <si>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</si>
  <si>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</si>
  <si>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</si>
  <si>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</si>
  <si>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kwota na działkowca 2020</t>
  </si>
  <si>
    <t>Razem na rok</t>
  </si>
  <si>
    <t>Oferta FCC od lipca do pażdziernika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</si>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</sst>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2" borderId="11" xfId="0" applyNumberFormat="1" applyFont="1" applyFill="1" applyBorder="1" applyAlignment="1" applyProtection="1">
      <alignment vertic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0" fillId="2" borderId="0" xfId="0" applyFill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textRotation="90"/>
    </xf>
    <xf numFmtId="0" fontId="3" fillId="2" borderId="0" xfId="0" applyFont="1" applyFill="1" applyProtection="1"/>
    <xf numFmtId="0" fontId="4" fillId="6" borderId="0" xfId="0" applyFont="1" applyFill="1" applyAlignment="1" applyProtection="1">
      <alignment horizontal="center" vertical="center" wrapText="1"/>
    </xf>
    <xf numFmtId="0" fontId="7" fillId="11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wrapText="1"/>
    </xf>
    <xf numFmtId="0" fontId="7" fillId="8" borderId="0" xfId="0" applyFont="1" applyFill="1" applyAlignment="1" applyProtection="1">
      <alignment horizontal="center" vertical="center" wrapText="1"/>
    </xf>
    <xf numFmtId="0" fontId="7" fillId="9" borderId="0" xfId="0" applyFont="1" applyFill="1" applyAlignment="1" applyProtection="1">
      <alignment horizontal="center" vertical="center" wrapText="1"/>
    </xf>
    <xf numFmtId="0" fontId="7" fillId="10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164" fontId="5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64" fontId="6" fillId="2" borderId="0" xfId="0" applyNumberFormat="1" applyFont="1" applyFill="1" applyAlignment="1" applyProtection="1">
      <alignment horizontal="center"/>
    </xf>
    <xf numFmtId="164" fontId="7" fillId="2" borderId="0" xfId="0" applyNumberFormat="1" applyFont="1" applyFill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center" vertical="center" wrapText="1"/>
    </xf>
    <xf numFmtId="164" fontId="1" fillId="5" borderId="7" xfId="0" applyNumberFormat="1" applyFont="1" applyFill="1" applyBorder="1" applyAlignment="1" applyProtection="1">
      <alignment horizontal="center" vertical="center" wrapText="1"/>
    </xf>
    <xf numFmtId="164" fontId="1" fillId="5" borderId="8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64" fontId="6" fillId="2" borderId="11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1CFF-491B-42AF-80E0-3B879E56C99E}">
  <dimension ref="A1:V21"/>
  <sheetViews>
    <sheetView tabSelected="1" zoomScale="90" zoomScaleNormal="90" workbookViewId="0">
      <selection activeCell="Q4" sqref="Q4"/>
    </sheetView>
  </sheetViews>
  <sheetFormatPr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77734375" style="1" bestFit="1" customWidth="1" collapsed="1"/>
    <col min="12" max="12" width="13.77734375" style="1" hidden="1" customWidth="1" outlineLevel="1"/>
    <col min="13" max="13" width="13.77734375" style="1" customWidth="1" collapsed="1"/>
    <col min="14" max="14" width="13.77734375" style="1" hidden="1" customWidth="1" outlineLevel="1"/>
    <col min="15" max="15" width="11.44140625" style="1" bestFit="1" customWidth="1" collapsed="1"/>
    <col min="16" max="16" width="10.5546875" style="1" customWidth="1"/>
    <col min="17" max="18" width="14.77734375" style="1" customWidth="1"/>
    <col min="19" max="19" width="12.77734375" style="1" bestFit="1" customWidth="1"/>
    <col min="20" max="21" width="15.6640625" style="1" customWidth="1"/>
    <col min="22" max="22" width="4.77734375" style="1" customWidth="1"/>
    <col min="23" max="16384" width="8.88671875" style="1"/>
  </cols>
  <sheetData>
    <row r="1" spans="1:22" ht="19.2" thickTop="1" thickBot="1" x14ac:dyDescent="0.4">
      <c r="A1" s="16"/>
      <c r="B1" s="17" t="s">
        <v>0</v>
      </c>
      <c r="C1" s="18"/>
      <c r="D1" s="18"/>
      <c r="E1" s="18"/>
      <c r="F1" s="18"/>
      <c r="G1" s="18"/>
      <c r="H1" s="18"/>
      <c r="I1" s="19"/>
      <c r="J1" s="20"/>
      <c r="K1" s="16"/>
      <c r="L1" s="16"/>
      <c r="M1" s="16"/>
      <c r="N1" s="16"/>
      <c r="O1" s="16"/>
      <c r="P1" s="16"/>
      <c r="Q1" s="16"/>
      <c r="R1" s="16"/>
      <c r="S1" s="16"/>
      <c r="T1" s="16"/>
      <c r="U1"/>
    </row>
    <row r="2" spans="1:22" ht="54.6" thickTop="1" x14ac:dyDescent="0.3">
      <c r="A2" s="21"/>
      <c r="B2" s="22" t="s">
        <v>1</v>
      </c>
      <c r="C2" s="22" t="s">
        <v>2</v>
      </c>
      <c r="D2" s="22" t="s">
        <v>32</v>
      </c>
      <c r="E2" s="22" t="s">
        <v>3</v>
      </c>
      <c r="F2" s="22" t="s">
        <v>33</v>
      </c>
      <c r="G2" s="22" t="s">
        <v>34</v>
      </c>
      <c r="H2" s="22" t="s">
        <v>35</v>
      </c>
      <c r="I2" s="23" t="s">
        <v>36</v>
      </c>
      <c r="J2" s="23" t="s">
        <v>39</v>
      </c>
      <c r="K2" s="23" t="s">
        <v>37</v>
      </c>
      <c r="L2" s="23" t="s">
        <v>39</v>
      </c>
      <c r="M2" s="23" t="s">
        <v>38</v>
      </c>
      <c r="N2" s="23" t="s">
        <v>39</v>
      </c>
      <c r="O2" s="23" t="s">
        <v>4</v>
      </c>
      <c r="P2" s="22" t="s">
        <v>5</v>
      </c>
      <c r="Q2" s="23" t="s">
        <v>40</v>
      </c>
      <c r="R2" s="23" t="s">
        <v>41</v>
      </c>
      <c r="S2" s="23" t="s">
        <v>6</v>
      </c>
      <c r="T2" s="23" t="s">
        <v>7</v>
      </c>
      <c r="V2" s="2"/>
    </row>
    <row r="3" spans="1:22" ht="18.600000000000001" thickBot="1" x14ac:dyDescent="0.4">
      <c r="A3" s="24" t="s">
        <v>8</v>
      </c>
      <c r="B3" s="32"/>
      <c r="C3" s="32"/>
      <c r="D3" s="3"/>
      <c r="E3" s="3"/>
      <c r="F3" s="3"/>
      <c r="G3" s="3"/>
      <c r="H3" s="3"/>
      <c r="I3" s="4">
        <v>1</v>
      </c>
      <c r="J3" s="4"/>
      <c r="K3" s="4"/>
      <c r="L3" s="4"/>
      <c r="M3" s="4"/>
      <c r="N3" s="4"/>
      <c r="O3" s="5">
        <v>1</v>
      </c>
      <c r="P3" s="5">
        <v>213</v>
      </c>
      <c r="Q3" s="37">
        <f>SUM(Q4:Q20)*O3</f>
        <v>2951.0199999999995</v>
      </c>
      <c r="R3" s="38">
        <f>SUM(Q3)*8%+Q3</f>
        <v>3187.1015999999995</v>
      </c>
      <c r="S3" s="39">
        <f>SUM(S4:S21)</f>
        <v>14.962918309859155</v>
      </c>
      <c r="T3" s="40">
        <f>SUM(R3*O3)+Q21</f>
        <v>3187.1015999999995</v>
      </c>
      <c r="V3" s="2"/>
    </row>
    <row r="4" spans="1:22" ht="18" x14ac:dyDescent="0.35">
      <c r="A4" s="24"/>
      <c r="B4" s="25" t="s">
        <v>9</v>
      </c>
      <c r="C4" s="26" t="s">
        <v>10</v>
      </c>
      <c r="D4" s="11">
        <v>113</v>
      </c>
      <c r="E4" s="6">
        <f>SUM(D4)*8%+D4</f>
        <v>122.04</v>
      </c>
      <c r="F4" s="11">
        <f>ROUND(SUM(D4*52/12),2)</f>
        <v>489.67</v>
      </c>
      <c r="G4" s="11">
        <f>ROUND(SUM(D4*26/12),2)</f>
        <v>244.83</v>
      </c>
      <c r="H4" s="11">
        <f>ROUND(SUM(D4*13/12),2)</f>
        <v>122.42</v>
      </c>
      <c r="I4" s="7">
        <v>5</v>
      </c>
      <c r="J4" s="12">
        <f>ROUND(SUM(F4*I4),3)</f>
        <v>2448.35</v>
      </c>
      <c r="K4" s="15"/>
      <c r="L4" s="12"/>
      <c r="M4" s="15"/>
      <c r="N4" s="12"/>
      <c r="O4" s="33"/>
      <c r="P4" s="21"/>
      <c r="Q4" s="35">
        <f t="shared" ref="Q4:Q20" si="0">SUM(J4+L4+N4)</f>
        <v>2448.35</v>
      </c>
      <c r="R4" s="35">
        <f t="shared" ref="R4:R21" si="1">SUM(Q4)*8%+Q4</f>
        <v>2644.2179999999998</v>
      </c>
      <c r="S4" s="36">
        <f>SUM(R4/$P$3)*($O$3)</f>
        <v>12.414169014084507</v>
      </c>
      <c r="T4" s="34"/>
      <c r="V4" s="2"/>
    </row>
    <row r="5" spans="1:22" ht="18" x14ac:dyDescent="0.35">
      <c r="A5" s="24"/>
      <c r="B5" s="28" t="s">
        <v>11</v>
      </c>
      <c r="C5" s="29" t="s">
        <v>12</v>
      </c>
      <c r="D5" s="11">
        <v>29</v>
      </c>
      <c r="E5" s="6">
        <f t="shared" ref="E5:E20" si="2">SUM(D5)*8%+D5</f>
        <v>31.32</v>
      </c>
      <c r="F5" s="11">
        <f t="shared" ref="F5:F20" si="3">ROUND(SUM(D5*52/12),2)</f>
        <v>125.67</v>
      </c>
      <c r="G5" s="11">
        <f t="shared" ref="G5:G20" si="4">ROUND(SUM(D5*26/12),2)</f>
        <v>62.83</v>
      </c>
      <c r="H5" s="11">
        <f t="shared" ref="H5:H20" si="5">ROUND(SUM(D5*13/12),2)</f>
        <v>31.42</v>
      </c>
      <c r="I5" s="7">
        <v>3</v>
      </c>
      <c r="J5" s="12">
        <f t="shared" ref="J5:J20" si="6">ROUND(SUM(F5*I5),3)</f>
        <v>377.01</v>
      </c>
      <c r="K5" s="7"/>
      <c r="L5" s="12">
        <f t="shared" ref="L5:L20" si="7">ROUND(SUM(G5*K5),3)</f>
        <v>0</v>
      </c>
      <c r="M5" s="7"/>
      <c r="N5" s="12">
        <f t="shared" ref="N5:N19" si="8">SUM(H5*M5)</f>
        <v>0</v>
      </c>
      <c r="O5" s="33"/>
      <c r="P5" s="34"/>
      <c r="Q5" s="35">
        <f t="shared" si="0"/>
        <v>377.01</v>
      </c>
      <c r="R5" s="35">
        <f t="shared" si="1"/>
        <v>407.17079999999999</v>
      </c>
      <c r="S5" s="36">
        <f t="shared" ref="S5:S21" si="9">SUM(R5/$P$3)*($O$3)</f>
        <v>1.9116</v>
      </c>
      <c r="T5" s="34"/>
      <c r="V5" s="2"/>
    </row>
    <row r="6" spans="1:22" ht="18" x14ac:dyDescent="0.35">
      <c r="A6" s="24"/>
      <c r="B6" s="28" t="s">
        <v>13</v>
      </c>
      <c r="C6" s="30" t="s">
        <v>14</v>
      </c>
      <c r="D6" s="11">
        <v>29</v>
      </c>
      <c r="E6" s="6">
        <f t="shared" si="2"/>
        <v>31.32</v>
      </c>
      <c r="F6" s="11">
        <f t="shared" si="3"/>
        <v>125.67</v>
      </c>
      <c r="G6" s="11">
        <f t="shared" si="4"/>
        <v>62.83</v>
      </c>
      <c r="H6" s="11">
        <f t="shared" si="5"/>
        <v>31.42</v>
      </c>
      <c r="I6" s="7"/>
      <c r="J6" s="12">
        <f t="shared" si="6"/>
        <v>0</v>
      </c>
      <c r="K6" s="7">
        <v>1</v>
      </c>
      <c r="L6" s="12">
        <f t="shared" si="7"/>
        <v>62.83</v>
      </c>
      <c r="M6" s="7"/>
      <c r="N6" s="12">
        <f t="shared" si="8"/>
        <v>0</v>
      </c>
      <c r="O6" s="33"/>
      <c r="P6" s="34"/>
      <c r="Q6" s="35">
        <f t="shared" si="0"/>
        <v>62.83</v>
      </c>
      <c r="R6" s="35">
        <f t="shared" si="1"/>
        <v>67.856399999999994</v>
      </c>
      <c r="S6" s="36">
        <f t="shared" si="9"/>
        <v>0.31857464788732393</v>
      </c>
      <c r="T6" s="34"/>
      <c r="V6" s="2"/>
    </row>
    <row r="7" spans="1:22" ht="18" x14ac:dyDescent="0.35">
      <c r="A7" s="24"/>
      <c r="B7" s="28" t="s">
        <v>15</v>
      </c>
      <c r="C7" s="31" t="s">
        <v>16</v>
      </c>
      <c r="D7" s="11">
        <v>29</v>
      </c>
      <c r="E7" s="6">
        <f t="shared" si="2"/>
        <v>31.32</v>
      </c>
      <c r="F7" s="11">
        <f t="shared" si="3"/>
        <v>125.67</v>
      </c>
      <c r="G7" s="11">
        <f t="shared" si="4"/>
        <v>62.83</v>
      </c>
      <c r="H7" s="11">
        <f t="shared" si="5"/>
        <v>31.42</v>
      </c>
      <c r="I7" s="7"/>
      <c r="J7" s="12">
        <f t="shared" si="6"/>
        <v>0</v>
      </c>
      <c r="K7" s="7">
        <v>1</v>
      </c>
      <c r="L7" s="12">
        <f t="shared" si="7"/>
        <v>62.83</v>
      </c>
      <c r="M7" s="7"/>
      <c r="N7" s="12">
        <f t="shared" si="8"/>
        <v>0</v>
      </c>
      <c r="O7" s="33"/>
      <c r="P7" s="34"/>
      <c r="Q7" s="35">
        <f t="shared" si="0"/>
        <v>62.83</v>
      </c>
      <c r="R7" s="35">
        <f t="shared" si="1"/>
        <v>67.856399999999994</v>
      </c>
      <c r="S7" s="36">
        <f t="shared" si="9"/>
        <v>0.31857464788732393</v>
      </c>
      <c r="T7" s="34"/>
      <c r="V7" s="2"/>
    </row>
    <row r="8" spans="1:22" ht="18" x14ac:dyDescent="0.35">
      <c r="A8" s="24"/>
      <c r="B8" s="25" t="s">
        <v>17</v>
      </c>
      <c r="C8" s="27" t="s">
        <v>18</v>
      </c>
      <c r="D8" s="11">
        <v>130</v>
      </c>
      <c r="E8" s="6">
        <f t="shared" si="2"/>
        <v>140.4</v>
      </c>
      <c r="F8" s="11">
        <f t="shared" si="3"/>
        <v>563.33000000000004</v>
      </c>
      <c r="G8" s="11">
        <f t="shared" si="4"/>
        <v>281.67</v>
      </c>
      <c r="H8" s="11">
        <f t="shared" si="5"/>
        <v>140.83000000000001</v>
      </c>
      <c r="I8" s="7"/>
      <c r="J8" s="12">
        <f t="shared" si="6"/>
        <v>0</v>
      </c>
      <c r="K8" s="15"/>
      <c r="L8" s="12"/>
      <c r="M8" s="15"/>
      <c r="N8" s="12"/>
      <c r="O8" s="33"/>
      <c r="P8" s="34"/>
      <c r="Q8" s="35">
        <f t="shared" si="0"/>
        <v>0</v>
      </c>
      <c r="R8" s="35">
        <f t="shared" si="1"/>
        <v>0</v>
      </c>
      <c r="S8" s="36">
        <f t="shared" si="9"/>
        <v>0</v>
      </c>
      <c r="T8" s="34"/>
      <c r="V8" s="2"/>
    </row>
    <row r="9" spans="1:22" ht="18" x14ac:dyDescent="0.35">
      <c r="A9" s="24"/>
      <c r="B9" s="25" t="s">
        <v>9</v>
      </c>
      <c r="C9" s="26" t="s">
        <v>19</v>
      </c>
      <c r="D9" s="11">
        <v>43</v>
      </c>
      <c r="E9" s="6">
        <f t="shared" si="2"/>
        <v>46.44</v>
      </c>
      <c r="F9" s="11">
        <f t="shared" si="3"/>
        <v>186.33</v>
      </c>
      <c r="G9" s="11">
        <f t="shared" si="4"/>
        <v>93.17</v>
      </c>
      <c r="H9" s="11">
        <f t="shared" si="5"/>
        <v>46.58</v>
      </c>
      <c r="I9" s="7"/>
      <c r="J9" s="12">
        <f t="shared" si="6"/>
        <v>0</v>
      </c>
      <c r="K9" s="15"/>
      <c r="L9" s="12"/>
      <c r="M9" s="15"/>
      <c r="N9" s="12"/>
      <c r="O9" s="33"/>
      <c r="P9" s="34"/>
      <c r="Q9" s="35">
        <f t="shared" si="0"/>
        <v>0</v>
      </c>
      <c r="R9" s="35">
        <f t="shared" si="1"/>
        <v>0</v>
      </c>
      <c r="S9" s="36">
        <f t="shared" si="9"/>
        <v>0</v>
      </c>
      <c r="T9" s="34"/>
      <c r="V9" s="2"/>
    </row>
    <row r="10" spans="1:22" ht="18" x14ac:dyDescent="0.35">
      <c r="A10" s="24"/>
      <c r="B10" s="28" t="s">
        <v>11</v>
      </c>
      <c r="C10" s="29" t="s">
        <v>20</v>
      </c>
      <c r="D10" s="11">
        <v>14</v>
      </c>
      <c r="E10" s="6">
        <f t="shared" si="2"/>
        <v>15.120000000000001</v>
      </c>
      <c r="F10" s="11">
        <f t="shared" si="3"/>
        <v>60.67</v>
      </c>
      <c r="G10" s="11">
        <f t="shared" si="4"/>
        <v>30.33</v>
      </c>
      <c r="H10" s="11">
        <f t="shared" si="5"/>
        <v>15.17</v>
      </c>
      <c r="I10" s="7"/>
      <c r="J10" s="12">
        <f t="shared" si="6"/>
        <v>0</v>
      </c>
      <c r="K10" s="7"/>
      <c r="L10" s="12">
        <f t="shared" si="7"/>
        <v>0</v>
      </c>
      <c r="M10" s="7"/>
      <c r="N10" s="12">
        <f t="shared" si="8"/>
        <v>0</v>
      </c>
      <c r="O10" s="33"/>
      <c r="P10" s="34"/>
      <c r="Q10" s="35">
        <f t="shared" si="0"/>
        <v>0</v>
      </c>
      <c r="R10" s="35">
        <f t="shared" si="1"/>
        <v>0</v>
      </c>
      <c r="S10" s="36">
        <f t="shared" si="9"/>
        <v>0</v>
      </c>
      <c r="T10" s="34"/>
      <c r="V10" s="2"/>
    </row>
    <row r="11" spans="1:22" ht="18" x14ac:dyDescent="0.35">
      <c r="A11" s="24"/>
      <c r="B11" s="28" t="s">
        <v>13</v>
      </c>
      <c r="C11" s="30" t="s">
        <v>21</v>
      </c>
      <c r="D11" s="11">
        <v>14</v>
      </c>
      <c r="E11" s="6">
        <f t="shared" si="2"/>
        <v>15.120000000000001</v>
      </c>
      <c r="F11" s="11">
        <f t="shared" si="3"/>
        <v>60.67</v>
      </c>
      <c r="G11" s="11">
        <f t="shared" si="4"/>
        <v>30.33</v>
      </c>
      <c r="H11" s="11">
        <f t="shared" si="5"/>
        <v>15.17</v>
      </c>
      <c r="I11" s="7"/>
      <c r="J11" s="12">
        <f t="shared" si="6"/>
        <v>0</v>
      </c>
      <c r="K11" s="7"/>
      <c r="L11" s="12">
        <f t="shared" si="7"/>
        <v>0</v>
      </c>
      <c r="M11" s="7"/>
      <c r="N11" s="12">
        <f t="shared" si="8"/>
        <v>0</v>
      </c>
      <c r="O11" s="33"/>
      <c r="P11" s="34"/>
      <c r="Q11" s="35">
        <f t="shared" si="0"/>
        <v>0</v>
      </c>
      <c r="R11" s="35">
        <f t="shared" si="1"/>
        <v>0</v>
      </c>
      <c r="S11" s="36">
        <f t="shared" si="9"/>
        <v>0</v>
      </c>
      <c r="T11" s="34"/>
      <c r="V11" s="2"/>
    </row>
    <row r="12" spans="1:22" ht="18" x14ac:dyDescent="0.35">
      <c r="A12" s="24"/>
      <c r="B12" s="28" t="s">
        <v>15</v>
      </c>
      <c r="C12" s="31" t="s">
        <v>22</v>
      </c>
      <c r="D12" s="11">
        <v>14</v>
      </c>
      <c r="E12" s="6">
        <f t="shared" si="2"/>
        <v>15.120000000000001</v>
      </c>
      <c r="F12" s="11">
        <f t="shared" si="3"/>
        <v>60.67</v>
      </c>
      <c r="G12" s="11">
        <f t="shared" si="4"/>
        <v>30.33</v>
      </c>
      <c r="H12" s="11">
        <f t="shared" si="5"/>
        <v>15.17</v>
      </c>
      <c r="I12" s="7"/>
      <c r="J12" s="12">
        <f t="shared" si="6"/>
        <v>0</v>
      </c>
      <c r="K12" s="7"/>
      <c r="L12" s="12">
        <f t="shared" si="7"/>
        <v>0</v>
      </c>
      <c r="M12" s="7"/>
      <c r="N12" s="12">
        <f t="shared" si="8"/>
        <v>0</v>
      </c>
      <c r="O12" s="33"/>
      <c r="P12" s="34"/>
      <c r="Q12" s="35">
        <f t="shared" si="0"/>
        <v>0</v>
      </c>
      <c r="R12" s="35">
        <f t="shared" si="1"/>
        <v>0</v>
      </c>
      <c r="S12" s="36">
        <f t="shared" si="9"/>
        <v>0</v>
      </c>
      <c r="T12" s="34"/>
      <c r="V12" s="2"/>
    </row>
    <row r="13" spans="1:22" ht="18" x14ac:dyDescent="0.35">
      <c r="A13" s="24"/>
      <c r="B13" s="25" t="s">
        <v>17</v>
      </c>
      <c r="C13" s="27" t="s">
        <v>23</v>
      </c>
      <c r="D13" s="11">
        <v>35</v>
      </c>
      <c r="E13" s="6">
        <f t="shared" si="2"/>
        <v>37.799999999999997</v>
      </c>
      <c r="F13" s="11">
        <f t="shared" si="3"/>
        <v>151.66999999999999</v>
      </c>
      <c r="G13" s="11">
        <f t="shared" si="4"/>
        <v>75.83</v>
      </c>
      <c r="H13" s="11">
        <f t="shared" si="5"/>
        <v>37.92</v>
      </c>
      <c r="I13" s="7"/>
      <c r="J13" s="12">
        <f t="shared" si="6"/>
        <v>0</v>
      </c>
      <c r="K13" s="15"/>
      <c r="L13" s="12"/>
      <c r="M13" s="15"/>
      <c r="N13" s="12"/>
      <c r="O13" s="33"/>
      <c r="P13" s="34"/>
      <c r="Q13" s="35">
        <f t="shared" si="0"/>
        <v>0</v>
      </c>
      <c r="R13" s="35">
        <f t="shared" si="1"/>
        <v>0</v>
      </c>
      <c r="S13" s="36">
        <f t="shared" si="9"/>
        <v>0</v>
      </c>
      <c r="T13" s="34"/>
      <c r="V13" s="2"/>
    </row>
    <row r="14" spans="1:22" ht="18" x14ac:dyDescent="0.35">
      <c r="A14" s="24"/>
      <c r="B14" s="25" t="s">
        <v>9</v>
      </c>
      <c r="C14" s="26" t="s">
        <v>24</v>
      </c>
      <c r="D14" s="11">
        <v>29</v>
      </c>
      <c r="E14" s="6">
        <f t="shared" si="2"/>
        <v>31.32</v>
      </c>
      <c r="F14" s="11">
        <f t="shared" si="3"/>
        <v>125.67</v>
      </c>
      <c r="G14" s="11">
        <f t="shared" si="4"/>
        <v>62.83</v>
      </c>
      <c r="H14" s="11">
        <f t="shared" si="5"/>
        <v>31.42</v>
      </c>
      <c r="I14" s="7"/>
      <c r="J14" s="12">
        <f t="shared" si="6"/>
        <v>0</v>
      </c>
      <c r="K14" s="15"/>
      <c r="L14" s="12"/>
      <c r="M14" s="15"/>
      <c r="N14" s="12"/>
      <c r="O14" s="33"/>
      <c r="P14" s="34"/>
      <c r="Q14" s="35">
        <f t="shared" si="0"/>
        <v>0</v>
      </c>
      <c r="R14" s="35">
        <f t="shared" si="1"/>
        <v>0</v>
      </c>
      <c r="S14" s="36">
        <f t="shared" si="9"/>
        <v>0</v>
      </c>
      <c r="T14" s="34"/>
      <c r="V14" s="2"/>
    </row>
    <row r="15" spans="1:22" ht="18" x14ac:dyDescent="0.35">
      <c r="A15" s="24"/>
      <c r="B15" s="28" t="s">
        <v>11</v>
      </c>
      <c r="C15" s="29" t="s">
        <v>25</v>
      </c>
      <c r="D15" s="11">
        <v>10</v>
      </c>
      <c r="E15" s="6">
        <f t="shared" si="2"/>
        <v>10.8</v>
      </c>
      <c r="F15" s="11">
        <f t="shared" si="3"/>
        <v>43.33</v>
      </c>
      <c r="G15" s="11">
        <f t="shared" si="4"/>
        <v>21.67</v>
      </c>
      <c r="H15" s="11">
        <f t="shared" si="5"/>
        <v>10.83</v>
      </c>
      <c r="I15" s="7"/>
      <c r="J15" s="12">
        <f t="shared" si="6"/>
        <v>0</v>
      </c>
      <c r="K15" s="7"/>
      <c r="L15" s="12">
        <f t="shared" si="7"/>
        <v>0</v>
      </c>
      <c r="M15" s="7"/>
      <c r="N15" s="12">
        <f t="shared" si="8"/>
        <v>0</v>
      </c>
      <c r="O15" s="33"/>
      <c r="P15" s="34"/>
      <c r="Q15" s="35">
        <f t="shared" si="0"/>
        <v>0</v>
      </c>
      <c r="R15" s="35">
        <f t="shared" si="1"/>
        <v>0</v>
      </c>
      <c r="S15" s="36">
        <f t="shared" si="9"/>
        <v>0</v>
      </c>
      <c r="T15" s="34"/>
      <c r="V15" s="2"/>
    </row>
    <row r="16" spans="1:22" ht="18" x14ac:dyDescent="0.35">
      <c r="A16" s="24"/>
      <c r="B16" s="28" t="s">
        <v>13</v>
      </c>
      <c r="C16" s="30" t="s">
        <v>26</v>
      </c>
      <c r="D16" s="11">
        <v>10</v>
      </c>
      <c r="E16" s="6">
        <f t="shared" si="2"/>
        <v>10.8</v>
      </c>
      <c r="F16" s="11">
        <f t="shared" si="3"/>
        <v>43.33</v>
      </c>
      <c r="G16" s="11">
        <f t="shared" si="4"/>
        <v>21.67</v>
      </c>
      <c r="H16" s="11">
        <f t="shared" si="5"/>
        <v>10.83</v>
      </c>
      <c r="I16" s="7"/>
      <c r="J16" s="12">
        <f t="shared" si="6"/>
        <v>0</v>
      </c>
      <c r="K16" s="7"/>
      <c r="L16" s="12">
        <f t="shared" si="7"/>
        <v>0</v>
      </c>
      <c r="M16" s="7"/>
      <c r="N16" s="12">
        <f t="shared" si="8"/>
        <v>0</v>
      </c>
      <c r="O16" s="33"/>
      <c r="P16" s="34"/>
      <c r="Q16" s="35">
        <f t="shared" si="0"/>
        <v>0</v>
      </c>
      <c r="R16" s="35">
        <f t="shared" si="1"/>
        <v>0</v>
      </c>
      <c r="S16" s="36">
        <f t="shared" si="9"/>
        <v>0</v>
      </c>
      <c r="T16" s="34"/>
      <c r="V16" s="2"/>
    </row>
    <row r="17" spans="1:22" ht="18" x14ac:dyDescent="0.35">
      <c r="A17" s="24"/>
      <c r="B17" s="28" t="s">
        <v>15</v>
      </c>
      <c r="C17" s="31" t="s">
        <v>27</v>
      </c>
      <c r="D17" s="11">
        <v>10</v>
      </c>
      <c r="E17" s="6">
        <f t="shared" si="2"/>
        <v>10.8</v>
      </c>
      <c r="F17" s="11">
        <f t="shared" si="3"/>
        <v>43.33</v>
      </c>
      <c r="G17" s="11">
        <f t="shared" si="4"/>
        <v>21.67</v>
      </c>
      <c r="H17" s="11">
        <f t="shared" si="5"/>
        <v>10.83</v>
      </c>
      <c r="I17" s="7"/>
      <c r="J17" s="12">
        <f t="shared" si="6"/>
        <v>0</v>
      </c>
      <c r="K17" s="7"/>
      <c r="L17" s="12">
        <f t="shared" si="7"/>
        <v>0</v>
      </c>
      <c r="M17" s="7"/>
      <c r="N17" s="12">
        <f t="shared" si="8"/>
        <v>0</v>
      </c>
      <c r="O17" s="33"/>
      <c r="P17" s="34"/>
      <c r="Q17" s="35">
        <f t="shared" si="0"/>
        <v>0</v>
      </c>
      <c r="R17" s="35">
        <f t="shared" si="1"/>
        <v>0</v>
      </c>
      <c r="S17" s="36">
        <f t="shared" si="9"/>
        <v>0</v>
      </c>
      <c r="T17" s="34"/>
      <c r="V17" s="2"/>
    </row>
    <row r="18" spans="1:22" ht="18" x14ac:dyDescent="0.35">
      <c r="A18" s="24"/>
      <c r="B18" s="25" t="s">
        <v>17</v>
      </c>
      <c r="C18" s="27" t="s">
        <v>28</v>
      </c>
      <c r="D18" s="11">
        <v>22</v>
      </c>
      <c r="E18" s="6">
        <f t="shared" si="2"/>
        <v>23.76</v>
      </c>
      <c r="F18" s="11">
        <f t="shared" si="3"/>
        <v>95.33</v>
      </c>
      <c r="G18" s="11">
        <f t="shared" si="4"/>
        <v>47.67</v>
      </c>
      <c r="H18" s="11">
        <f t="shared" si="5"/>
        <v>23.83</v>
      </c>
      <c r="I18" s="7"/>
      <c r="J18" s="12">
        <f t="shared" si="6"/>
        <v>0</v>
      </c>
      <c r="K18" s="15"/>
      <c r="L18" s="12"/>
      <c r="M18" s="15"/>
      <c r="N18" s="12"/>
      <c r="O18" s="33"/>
      <c r="P18" s="34"/>
      <c r="Q18" s="35">
        <f t="shared" si="0"/>
        <v>0</v>
      </c>
      <c r="R18" s="35">
        <f t="shared" si="1"/>
        <v>0</v>
      </c>
      <c r="S18" s="36">
        <f t="shared" si="9"/>
        <v>0</v>
      </c>
      <c r="T18" s="34"/>
      <c r="V18" s="2"/>
    </row>
    <row r="19" spans="1:22" ht="18" x14ac:dyDescent="0.35">
      <c r="A19" s="24"/>
      <c r="B19" s="25" t="s">
        <v>9</v>
      </c>
      <c r="C19" s="26" t="s">
        <v>29</v>
      </c>
      <c r="D19" s="11">
        <v>980</v>
      </c>
      <c r="E19" s="6">
        <f t="shared" si="2"/>
        <v>1058.4000000000001</v>
      </c>
      <c r="F19" s="11">
        <f>ROUND(SUM(E19*4),2)</f>
        <v>4233.6000000000004</v>
      </c>
      <c r="G19" s="11">
        <f>ROUND(SUM(E19*26/12),2)</f>
        <v>2293.1999999999998</v>
      </c>
      <c r="H19" s="11">
        <f>ROUND(SUM(E19*13/12),2)</f>
        <v>1146.5999999999999</v>
      </c>
      <c r="I19" s="8"/>
      <c r="J19" s="12">
        <f t="shared" si="6"/>
        <v>0</v>
      </c>
      <c r="K19" s="8"/>
      <c r="L19" s="12">
        <f t="shared" si="7"/>
        <v>0</v>
      </c>
      <c r="M19" s="7"/>
      <c r="N19" s="12">
        <f t="shared" si="8"/>
        <v>0</v>
      </c>
      <c r="O19" s="25" t="s">
        <v>30</v>
      </c>
      <c r="P19" s="34"/>
      <c r="Q19" s="35">
        <f t="shared" si="0"/>
        <v>0</v>
      </c>
      <c r="R19" s="35">
        <f t="shared" si="1"/>
        <v>0</v>
      </c>
      <c r="S19" s="36">
        <f t="shared" si="9"/>
        <v>0</v>
      </c>
      <c r="T19" s="34"/>
      <c r="V19" s="2"/>
    </row>
    <row r="20" spans="1:22" ht="18.600000000000001" thickBot="1" x14ac:dyDescent="0.4">
      <c r="A20" s="24"/>
      <c r="B20" s="25" t="s">
        <v>9</v>
      </c>
      <c r="C20" s="26" t="s">
        <v>29</v>
      </c>
      <c r="D20" s="11">
        <v>700</v>
      </c>
      <c r="E20" s="6">
        <f t="shared" si="2"/>
        <v>756</v>
      </c>
      <c r="F20" s="11">
        <f t="shared" si="3"/>
        <v>3033.33</v>
      </c>
      <c r="G20" s="11">
        <f t="shared" si="4"/>
        <v>1516.67</v>
      </c>
      <c r="H20" s="11">
        <f t="shared" si="5"/>
        <v>758.33</v>
      </c>
      <c r="I20" s="7"/>
      <c r="J20" s="12">
        <f t="shared" si="6"/>
        <v>0</v>
      </c>
      <c r="K20" s="15"/>
      <c r="L20" s="12"/>
      <c r="M20" s="15"/>
      <c r="N20" s="12"/>
      <c r="O20" s="33"/>
      <c r="P20" s="34"/>
      <c r="Q20" s="35">
        <f t="shared" si="0"/>
        <v>0</v>
      </c>
      <c r="R20" s="35">
        <f t="shared" si="1"/>
        <v>0</v>
      </c>
      <c r="S20" s="36">
        <f t="shared" si="9"/>
        <v>0</v>
      </c>
      <c r="T20" s="34"/>
      <c r="V20" s="2"/>
    </row>
    <row r="21" spans="1:22" ht="18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13" t="s">
        <v>31</v>
      </c>
      <c r="L21" s="9"/>
      <c r="M21" s="14"/>
      <c r="N21" s="10"/>
      <c r="O21" s="41"/>
      <c r="P21" s="42"/>
      <c r="Q21" s="43">
        <f>SUM(M21*N21)</f>
        <v>0</v>
      </c>
      <c r="R21" s="43">
        <f t="shared" si="1"/>
        <v>0</v>
      </c>
      <c r="S21" s="36">
        <f t="shared" si="9"/>
        <v>0</v>
      </c>
      <c r="T21" s="34"/>
      <c r="V21" s="2"/>
    </row>
  </sheetData>
  <sheetProtection algorithmName="SHA-512" hashValue="npYNQkp1qKozXlucxansnpJZGsFqeTX4EAVhmpQvvvSiJuYEUN6BbnkeUkLcdF8gCkdX9YYTwkQgXgfXgN2JCA==" saltValue="6Ng2ie0kEFk5ygbmvOykSA==" spinCount="100000" sheet="1" objects="1" scenarios="1"/>
  <mergeCells count="2">
    <mergeCell ref="B1:I1"/>
    <mergeCell ref="A3:A20"/>
  </mergeCells>
  <conditionalFormatting sqref="S4:S2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S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{1B9F0693-A59B-4FA4-9FED-72AD8EC7E520}</x14:id>
        </ext>
      </extLst>
    </cfRule>
  </conditionalFormatting>
  <conditionalFormatting sqref="S4:S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{F320D062-8A91-4F59-B1B7-EAAA864B8898}</x14:id>
        </ext>
      </extLst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S4:S21</xm:sqref>
        </x14:conditionalFormatting>
        <x14:conditionalFormatting xmlns:xm="http://schemas.microsoft.com/office/excel/2006/main">
          <x14:cfRule type="dataBar" id="{1B9F0693-A59B-4FA4-9FED-72AD8EC7E5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S21</xm:sqref>
        </x14:conditionalFormatting>
        <x14:conditionalFormatting xmlns:xm="http://schemas.microsoft.com/office/excel/2006/main">
          <x14:cfRule type="dataBar" id="{F320D062-8A91-4F59-B1B7-EAAA864B8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Parcela1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dcterms:created xsi:type="dcterms:W3CDTF">2020-06-26T21:52:47Z</dcterms:created>
  <dcterms:modified xsi:type="dcterms:W3CDTF">2020-09-05T19:29:31Z</dcterms:modified>
</cp:coreProperties>
</file>